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ih\Dersler ders notları\genel DERS dosyası\ders notları\celik yapılar\Celik Yapılar I\sunumlar\"/>
    </mc:Choice>
  </mc:AlternateContent>
  <bookViews>
    <workbookView xWindow="0" yWindow="0" windowWidth="24000" windowHeight="9900" activeTab="1"/>
  </bookViews>
  <sheets>
    <sheet name="IPN" sheetId="2" r:id="rId1"/>
    <sheet name="Yarım I" sheetId="13" r:id="rId2"/>
    <sheet name="IPE" sheetId="3" r:id="rId3"/>
    <sheet name="HE" sheetId="4" r:id="rId4"/>
    <sheet name="W" sheetId="9" r:id="rId5"/>
    <sheet name="UAP" sheetId="5" r:id="rId6"/>
    <sheet name="UPN" sheetId="6" r:id="rId7"/>
    <sheet name="L" sheetId="7" r:id="rId8"/>
    <sheet name="Li" sheetId="8" r:id="rId9"/>
    <sheet name="Dikdortgen kutu" sheetId="10" r:id="rId10"/>
    <sheet name="Kare kutu" sheetId="11" r:id="rId11"/>
    <sheet name="Boru" sheetId="12" r:id="rId12"/>
  </sheets>
  <externalReferences>
    <externalReference r:id="rId13"/>
  </externalReferences>
  <definedNames>
    <definedName name="E" localSheetId="11">[1]UPN!$BW$8</definedName>
    <definedName name="E" localSheetId="9">[1]UPN!$BW$8</definedName>
    <definedName name="E" localSheetId="10">[1]UPN!$BW$8</definedName>
    <definedName name="E" localSheetId="1">UPN!#REF!</definedName>
    <definedName name="E">UPN!#REF!</definedName>
    <definedName name="fy" localSheetId="11">[1]UPN!$BU$11</definedName>
    <definedName name="fy" localSheetId="9">[1]UPN!$BU$11</definedName>
    <definedName name="fy" localSheetId="10">[1]UPN!$BU$11</definedName>
    <definedName name="fy" localSheetId="1">UPN!#REF!</definedName>
    <definedName name="fy">UPN!#REF!</definedName>
    <definedName name="G" localSheetId="11">[1]UPN!$BW$9</definedName>
    <definedName name="G" localSheetId="9">[1]UPN!$BW$9</definedName>
    <definedName name="G" localSheetId="10">[1]UPN!$BW$9</definedName>
    <definedName name="G" localSheetId="1">UPN!#REF!</definedName>
    <definedName name="G">UPN!#REF!</definedName>
    <definedName name="_xlnm.Print_Area" localSheetId="4">W!$A$1:$AK$239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2" l="1"/>
  <c r="D127" i="12"/>
  <c r="E126" i="12"/>
  <c r="D126" i="12"/>
  <c r="E125" i="12"/>
  <c r="D125" i="12"/>
  <c r="E124" i="12"/>
  <c r="D124" i="12"/>
  <c r="E123" i="12"/>
  <c r="D123" i="12"/>
  <c r="E122" i="12"/>
  <c r="D122" i="12"/>
  <c r="E121" i="12"/>
  <c r="D121" i="12"/>
  <c r="E120" i="12"/>
  <c r="D120" i="12"/>
  <c r="E119" i="12"/>
  <c r="D119" i="12"/>
  <c r="E118" i="12"/>
  <c r="D118" i="12"/>
  <c r="E117" i="12"/>
  <c r="D117" i="12"/>
  <c r="E116" i="12"/>
  <c r="D116" i="12"/>
  <c r="E115" i="12"/>
  <c r="D115" i="12"/>
  <c r="E114" i="12"/>
  <c r="D114" i="12"/>
  <c r="E113" i="12"/>
  <c r="D113" i="12"/>
  <c r="E112" i="12"/>
  <c r="D112" i="12"/>
  <c r="E111" i="12"/>
  <c r="D111" i="12"/>
  <c r="E110" i="12"/>
  <c r="D110" i="12"/>
  <c r="E109" i="12"/>
  <c r="D109" i="12"/>
  <c r="E108" i="12"/>
  <c r="D108" i="12"/>
  <c r="E107" i="12"/>
  <c r="D107" i="12"/>
  <c r="E106" i="12"/>
  <c r="D106" i="12"/>
  <c r="E105" i="12"/>
  <c r="D105" i="12"/>
  <c r="E104" i="12"/>
  <c r="D104" i="12"/>
  <c r="E103" i="12"/>
  <c r="D103" i="12"/>
  <c r="E102" i="12"/>
  <c r="D102" i="12"/>
  <c r="E101" i="12"/>
  <c r="D101" i="12"/>
  <c r="E100" i="12"/>
  <c r="D100" i="12"/>
  <c r="E99" i="12"/>
  <c r="D99" i="12"/>
  <c r="E98" i="12"/>
  <c r="D98" i="12"/>
  <c r="E97" i="12"/>
  <c r="D97" i="12"/>
  <c r="E96" i="12"/>
  <c r="D96" i="12"/>
  <c r="E95" i="12"/>
  <c r="D95" i="12"/>
  <c r="E94" i="12"/>
  <c r="D94" i="12"/>
  <c r="E93" i="12"/>
  <c r="D93" i="12"/>
  <c r="E92" i="12"/>
  <c r="D92" i="12"/>
  <c r="E91" i="12"/>
  <c r="D91" i="12"/>
  <c r="E90" i="12"/>
  <c r="D90" i="12"/>
  <c r="E89" i="12"/>
  <c r="D89" i="12"/>
  <c r="E88" i="12"/>
  <c r="D88" i="12"/>
  <c r="E87" i="12"/>
  <c r="D87" i="12"/>
  <c r="E86" i="12"/>
  <c r="D86" i="12"/>
  <c r="E85" i="12"/>
  <c r="D85" i="12"/>
  <c r="E84" i="12"/>
  <c r="D84" i="12"/>
  <c r="E83" i="12"/>
  <c r="D83" i="12"/>
  <c r="E82" i="12"/>
  <c r="D82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P127" i="12"/>
  <c r="O127" i="12"/>
  <c r="N127" i="12"/>
  <c r="O126" i="12"/>
  <c r="P126" i="12" s="1"/>
  <c r="N126" i="12"/>
  <c r="O125" i="12"/>
  <c r="N125" i="12"/>
  <c r="P125" i="12" s="1"/>
  <c r="O124" i="12"/>
  <c r="P124" i="12" s="1"/>
  <c r="N124" i="12"/>
  <c r="P123" i="12"/>
  <c r="O123" i="12"/>
  <c r="N123" i="12"/>
  <c r="O122" i="12"/>
  <c r="P122" i="12" s="1"/>
  <c r="N122" i="12"/>
  <c r="O121" i="12"/>
  <c r="N121" i="12"/>
  <c r="P121" i="12" s="1"/>
  <c r="O120" i="12"/>
  <c r="P120" i="12" s="1"/>
  <c r="N120" i="12"/>
  <c r="P119" i="12"/>
  <c r="O119" i="12"/>
  <c r="N119" i="12"/>
  <c r="O118" i="12"/>
  <c r="P118" i="12" s="1"/>
  <c r="N118" i="12"/>
  <c r="O117" i="12"/>
  <c r="N117" i="12"/>
  <c r="P117" i="12" s="1"/>
  <c r="O116" i="12"/>
  <c r="P116" i="12" s="1"/>
  <c r="N116" i="12"/>
  <c r="P115" i="12"/>
  <c r="O115" i="12"/>
  <c r="N115" i="12"/>
  <c r="O114" i="12"/>
  <c r="P114" i="12" s="1"/>
  <c r="N114" i="12"/>
  <c r="O113" i="12"/>
  <c r="N113" i="12"/>
  <c r="P113" i="12" s="1"/>
  <c r="O112" i="12"/>
  <c r="P112" i="12" s="1"/>
  <c r="N112" i="12"/>
  <c r="P111" i="12"/>
  <c r="O111" i="12"/>
  <c r="N111" i="12"/>
  <c r="O110" i="12"/>
  <c r="P110" i="12" s="1"/>
  <c r="N110" i="12"/>
  <c r="O109" i="12"/>
  <c r="N109" i="12"/>
  <c r="P109" i="12" s="1"/>
  <c r="O108" i="12"/>
  <c r="P108" i="12" s="1"/>
  <c r="N108" i="12"/>
  <c r="P107" i="12"/>
  <c r="O107" i="12"/>
  <c r="N107" i="12"/>
  <c r="O106" i="12"/>
  <c r="P106" i="12" s="1"/>
  <c r="N106" i="12"/>
  <c r="O105" i="12"/>
  <c r="N105" i="12"/>
  <c r="P105" i="12" s="1"/>
  <c r="O104" i="12"/>
  <c r="P104" i="12" s="1"/>
  <c r="N104" i="12"/>
  <c r="P103" i="12"/>
  <c r="O103" i="12"/>
  <c r="N103" i="12"/>
  <c r="O102" i="12"/>
  <c r="P102" i="12" s="1"/>
  <c r="N102" i="12"/>
  <c r="O101" i="12"/>
  <c r="N101" i="12"/>
  <c r="P101" i="12" s="1"/>
  <c r="O100" i="12"/>
  <c r="P100" i="12" s="1"/>
  <c r="N100" i="12"/>
  <c r="P99" i="12"/>
  <c r="O99" i="12"/>
  <c r="N99" i="12"/>
  <c r="O98" i="12"/>
  <c r="P98" i="12" s="1"/>
  <c r="N98" i="12"/>
  <c r="O97" i="12"/>
  <c r="N97" i="12"/>
  <c r="P97" i="12" s="1"/>
  <c r="O96" i="12"/>
  <c r="P96" i="12" s="1"/>
  <c r="N96" i="12"/>
  <c r="P95" i="12"/>
  <c r="O95" i="12"/>
  <c r="N95" i="12"/>
  <c r="O94" i="12"/>
  <c r="P94" i="12" s="1"/>
  <c r="N94" i="12"/>
  <c r="O93" i="12"/>
  <c r="N93" i="12"/>
  <c r="P93" i="12" s="1"/>
  <c r="O92" i="12"/>
  <c r="P92" i="12" s="1"/>
  <c r="N92" i="12"/>
  <c r="P91" i="12"/>
  <c r="O91" i="12"/>
  <c r="N91" i="12"/>
  <c r="O90" i="12"/>
  <c r="P90" i="12" s="1"/>
  <c r="N90" i="12"/>
  <c r="O89" i="12"/>
  <c r="N89" i="12"/>
  <c r="P89" i="12" s="1"/>
  <c r="O88" i="12"/>
  <c r="P88" i="12" s="1"/>
  <c r="N88" i="12"/>
  <c r="P87" i="12"/>
  <c r="O87" i="12"/>
  <c r="N87" i="12"/>
  <c r="O86" i="12"/>
  <c r="P86" i="12" s="1"/>
  <c r="N86" i="12"/>
  <c r="O85" i="12"/>
  <c r="N85" i="12"/>
  <c r="P85" i="12" s="1"/>
  <c r="O84" i="12"/>
  <c r="P84" i="12" s="1"/>
  <c r="N84" i="12"/>
  <c r="P83" i="12"/>
  <c r="O83" i="12"/>
  <c r="N83" i="12"/>
  <c r="O82" i="12"/>
  <c r="P82" i="12" s="1"/>
  <c r="N82" i="12"/>
  <c r="O81" i="12"/>
  <c r="N81" i="12"/>
  <c r="P81" i="12" s="1"/>
  <c r="O80" i="12"/>
  <c r="P80" i="12" s="1"/>
  <c r="N80" i="12"/>
  <c r="P79" i="12"/>
  <c r="O79" i="12"/>
  <c r="N79" i="12"/>
  <c r="O78" i="12"/>
  <c r="P78" i="12" s="1"/>
  <c r="N78" i="12"/>
  <c r="O77" i="12"/>
  <c r="N77" i="12"/>
  <c r="P77" i="12" s="1"/>
  <c r="O76" i="12"/>
  <c r="P76" i="12" s="1"/>
  <c r="N76" i="12"/>
  <c r="P75" i="12"/>
  <c r="O75" i="12"/>
  <c r="N75" i="12"/>
  <c r="O74" i="12"/>
  <c r="P74" i="12" s="1"/>
  <c r="N74" i="12"/>
  <c r="O73" i="12"/>
  <c r="N73" i="12"/>
  <c r="P73" i="12" s="1"/>
  <c r="O72" i="12"/>
  <c r="P72" i="12" s="1"/>
  <c r="N72" i="12"/>
  <c r="P71" i="12"/>
  <c r="O71" i="12"/>
  <c r="N71" i="12"/>
  <c r="O70" i="12"/>
  <c r="P70" i="12" s="1"/>
  <c r="N70" i="12"/>
  <c r="O69" i="12"/>
  <c r="N69" i="12"/>
  <c r="P69" i="12" s="1"/>
  <c r="O68" i="12"/>
  <c r="P68" i="12" s="1"/>
  <c r="N68" i="12"/>
  <c r="P67" i="12"/>
  <c r="O67" i="12"/>
  <c r="N67" i="12"/>
  <c r="O66" i="12"/>
  <c r="P66" i="12" s="1"/>
  <c r="N66" i="12"/>
  <c r="O65" i="12"/>
  <c r="N65" i="12"/>
  <c r="P65" i="12" s="1"/>
  <c r="O64" i="12"/>
  <c r="P64" i="12" s="1"/>
  <c r="N64" i="12"/>
  <c r="P63" i="12"/>
  <c r="O63" i="12"/>
  <c r="N63" i="12"/>
  <c r="O62" i="12"/>
  <c r="P62" i="12" s="1"/>
  <c r="N62" i="12"/>
  <c r="O61" i="12"/>
  <c r="N61" i="12"/>
  <c r="P61" i="12" s="1"/>
  <c r="O60" i="12"/>
  <c r="P60" i="12" s="1"/>
  <c r="N60" i="12"/>
  <c r="P59" i="12"/>
  <c r="O59" i="12"/>
  <c r="N59" i="12"/>
  <c r="O58" i="12"/>
  <c r="P58" i="12" s="1"/>
  <c r="N58" i="12"/>
  <c r="O57" i="12"/>
  <c r="N57" i="12"/>
  <c r="P57" i="12" s="1"/>
  <c r="O56" i="12"/>
  <c r="P56" i="12" s="1"/>
  <c r="N56" i="12"/>
  <c r="P55" i="12"/>
  <c r="O55" i="12"/>
  <c r="N55" i="12"/>
  <c r="O54" i="12"/>
  <c r="P54" i="12" s="1"/>
  <c r="N54" i="12"/>
  <c r="O53" i="12"/>
  <c r="N53" i="12"/>
  <c r="P53" i="12" s="1"/>
  <c r="O52" i="12"/>
  <c r="P52" i="12" s="1"/>
  <c r="N52" i="12"/>
  <c r="P51" i="12"/>
  <c r="O51" i="12"/>
  <c r="N51" i="12"/>
  <c r="O50" i="12"/>
  <c r="P50" i="12" s="1"/>
  <c r="N50" i="12"/>
  <c r="O49" i="12"/>
  <c r="N49" i="12"/>
  <c r="P49" i="12" s="1"/>
  <c r="O48" i="12"/>
  <c r="P48" i="12" s="1"/>
  <c r="N48" i="12"/>
  <c r="P47" i="12"/>
  <c r="O47" i="12"/>
  <c r="N47" i="12"/>
  <c r="O46" i="12"/>
  <c r="P46" i="12" s="1"/>
  <c r="N46" i="12"/>
  <c r="O45" i="12"/>
  <c r="N45" i="12"/>
  <c r="P45" i="12" s="1"/>
  <c r="O44" i="12"/>
  <c r="P44" i="12" s="1"/>
  <c r="N44" i="12"/>
  <c r="P43" i="12"/>
  <c r="O43" i="12"/>
  <c r="N43" i="12"/>
  <c r="O42" i="12"/>
  <c r="P42" i="12" s="1"/>
  <c r="N42" i="12"/>
  <c r="O41" i="12"/>
  <c r="N41" i="12"/>
  <c r="P41" i="12" s="1"/>
  <c r="O40" i="12"/>
  <c r="P40" i="12" s="1"/>
  <c r="N40" i="12"/>
  <c r="P39" i="12"/>
  <c r="O39" i="12"/>
  <c r="N39" i="12"/>
  <c r="O38" i="12"/>
  <c r="P38" i="12" s="1"/>
  <c r="N38" i="12"/>
  <c r="O37" i="12"/>
  <c r="N37" i="12"/>
  <c r="P37" i="12" s="1"/>
  <c r="O36" i="12"/>
  <c r="P36" i="12" s="1"/>
  <c r="N36" i="12"/>
  <c r="P35" i="12"/>
  <c r="O35" i="12"/>
  <c r="N35" i="12"/>
  <c r="O34" i="12"/>
  <c r="P34" i="12" s="1"/>
  <c r="N34" i="12"/>
  <c r="O33" i="12"/>
  <c r="N33" i="12"/>
  <c r="P33" i="12" s="1"/>
  <c r="O32" i="12"/>
  <c r="P32" i="12" s="1"/>
  <c r="N32" i="12"/>
  <c r="P31" i="12"/>
  <c r="O31" i="12"/>
  <c r="N31" i="12"/>
  <c r="O30" i="12"/>
  <c r="P30" i="12" s="1"/>
  <c r="N30" i="12"/>
  <c r="O29" i="12"/>
  <c r="N29" i="12"/>
  <c r="P29" i="12" s="1"/>
  <c r="O28" i="12"/>
  <c r="P28" i="12" s="1"/>
  <c r="N28" i="12"/>
  <c r="P27" i="12"/>
  <c r="O27" i="12"/>
  <c r="N27" i="12"/>
  <c r="O26" i="12"/>
  <c r="P26" i="12" s="1"/>
  <c r="N26" i="12"/>
  <c r="O25" i="12"/>
  <c r="N25" i="12"/>
  <c r="P25" i="12" s="1"/>
  <c r="O24" i="12"/>
  <c r="P24" i="12" s="1"/>
  <c r="N24" i="12"/>
  <c r="P23" i="12"/>
  <c r="O23" i="12"/>
  <c r="N23" i="12"/>
  <c r="O22" i="12"/>
  <c r="P22" i="12" s="1"/>
  <c r="N22" i="12"/>
  <c r="O21" i="12"/>
  <c r="N21" i="12"/>
  <c r="P21" i="12" s="1"/>
  <c r="O20" i="12"/>
  <c r="P20" i="12" s="1"/>
  <c r="N20" i="12"/>
  <c r="P19" i="12"/>
  <c r="O19" i="12"/>
  <c r="N19" i="12"/>
  <c r="O18" i="12"/>
  <c r="P18" i="12" s="1"/>
  <c r="N18" i="12"/>
  <c r="O17" i="12"/>
  <c r="N17" i="12"/>
  <c r="P17" i="12" s="1"/>
  <c r="O16" i="12"/>
  <c r="P16" i="12" s="1"/>
  <c r="N16" i="12"/>
  <c r="AN38" i="2" l="1"/>
  <c r="AO34" i="2"/>
  <c r="AO35" i="2"/>
  <c r="AO36" i="2"/>
  <c r="AO37" i="2"/>
  <c r="AO38" i="2"/>
  <c r="AO39" i="2"/>
  <c r="AO40" i="2"/>
  <c r="AO41" i="2"/>
  <c r="AS16" i="4" l="1"/>
  <c r="AQ16" i="4"/>
  <c r="AR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6" i="4"/>
  <c r="AP17" i="3" l="1"/>
  <c r="AO17" i="3"/>
  <c r="AQ19" i="2"/>
  <c r="AP18" i="2"/>
  <c r="AP19" i="2"/>
  <c r="AP20" i="2"/>
  <c r="AQ20" i="2"/>
  <c r="AP21" i="2"/>
  <c r="AQ21" i="2"/>
  <c r="AP22" i="2"/>
  <c r="AQ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1" i="2"/>
  <c r="AQ31" i="2"/>
  <c r="AP32" i="2"/>
  <c r="AQ32" i="2"/>
  <c r="AP33" i="2"/>
  <c r="AQ33" i="2"/>
  <c r="AP34" i="2"/>
  <c r="AQ34" i="2"/>
  <c r="AP35" i="2"/>
  <c r="AQ35" i="2"/>
  <c r="AP36" i="2"/>
  <c r="AQ36" i="2"/>
  <c r="AP37" i="2"/>
  <c r="AQ37" i="2"/>
  <c r="AP38" i="2"/>
  <c r="AQ38" i="2"/>
  <c r="AP39" i="2"/>
  <c r="AQ39" i="2"/>
  <c r="AP40" i="2"/>
  <c r="AQ40" i="2"/>
  <c r="AP41" i="2"/>
  <c r="AQ41" i="2"/>
  <c r="AQ18" i="2"/>
  <c r="AN17" i="3"/>
  <c r="AP83" i="3"/>
  <c r="AO83" i="3"/>
  <c r="AP82" i="3"/>
  <c r="AO82" i="3"/>
  <c r="AP81" i="3"/>
  <c r="AO81" i="3"/>
  <c r="AP80" i="3"/>
  <c r="AO80" i="3"/>
  <c r="AP79" i="3"/>
  <c r="AO79" i="3"/>
  <c r="AP78" i="3"/>
  <c r="AO78" i="3"/>
  <c r="AP77" i="3"/>
  <c r="AO77" i="3"/>
  <c r="AP76" i="3"/>
  <c r="AO76" i="3"/>
  <c r="AP75" i="3"/>
  <c r="AO75" i="3"/>
  <c r="AP74" i="3"/>
  <c r="AO74" i="3"/>
  <c r="AP73" i="3"/>
  <c r="AO73" i="3"/>
  <c r="AP72" i="3"/>
  <c r="AO72" i="3"/>
  <c r="AP71" i="3"/>
  <c r="AO71" i="3"/>
  <c r="AP70" i="3"/>
  <c r="AO70" i="3"/>
  <c r="AP69" i="3"/>
  <c r="AO69" i="3"/>
  <c r="AP68" i="3"/>
  <c r="AO68" i="3"/>
  <c r="AP67" i="3"/>
  <c r="AO67" i="3"/>
  <c r="AP66" i="3"/>
  <c r="AO66" i="3"/>
  <c r="AP65" i="3"/>
  <c r="AO65" i="3"/>
  <c r="AP64" i="3"/>
  <c r="AO64" i="3"/>
  <c r="AP63" i="3"/>
  <c r="AO63" i="3"/>
  <c r="AP62" i="3"/>
  <c r="AO62" i="3"/>
  <c r="AP61" i="3"/>
  <c r="AO61" i="3"/>
  <c r="AP60" i="3"/>
  <c r="AO60" i="3"/>
  <c r="AP59" i="3"/>
  <c r="AO59" i="3"/>
  <c r="AP58" i="3"/>
  <c r="AO58" i="3"/>
  <c r="AP57" i="3"/>
  <c r="AO57" i="3"/>
  <c r="AP56" i="3"/>
  <c r="AO56" i="3"/>
  <c r="AP55" i="3"/>
  <c r="AO55" i="3"/>
  <c r="AP54" i="3"/>
  <c r="AO54" i="3"/>
  <c r="AP53" i="3"/>
  <c r="AO53" i="3"/>
  <c r="AP52" i="3"/>
  <c r="AO52" i="3"/>
  <c r="AP51" i="3"/>
  <c r="AO51" i="3"/>
  <c r="AP50" i="3"/>
  <c r="AO50" i="3"/>
  <c r="AP49" i="3"/>
  <c r="AO49" i="3"/>
  <c r="AP48" i="3"/>
  <c r="AO48" i="3"/>
  <c r="AP47" i="3"/>
  <c r="AO47" i="3"/>
  <c r="AP46" i="3"/>
  <c r="AO46" i="3"/>
  <c r="AP45" i="3"/>
  <c r="AO45" i="3"/>
  <c r="AP44" i="3"/>
  <c r="AO44" i="3"/>
  <c r="AP43" i="3"/>
  <c r="AO43" i="3"/>
  <c r="AP42" i="3"/>
  <c r="AO42" i="3"/>
  <c r="AP41" i="3"/>
  <c r="AO41" i="3"/>
  <c r="AP40" i="3"/>
  <c r="AO40" i="3"/>
  <c r="AP39" i="3"/>
  <c r="AO39" i="3"/>
  <c r="AP38" i="3"/>
  <c r="AO38" i="3"/>
  <c r="AP37" i="3"/>
  <c r="AO37" i="3"/>
  <c r="AP36" i="3"/>
  <c r="AO36" i="3"/>
  <c r="AP35" i="3"/>
  <c r="AO35" i="3"/>
  <c r="AP34" i="3"/>
  <c r="AO34" i="3"/>
  <c r="AP33" i="3"/>
  <c r="AO33" i="3"/>
  <c r="AP32" i="3"/>
  <c r="AO32" i="3"/>
  <c r="AP31" i="3"/>
  <c r="AO31" i="3"/>
  <c r="AP30" i="3"/>
  <c r="AO30" i="3"/>
  <c r="AP29" i="3"/>
  <c r="AO29" i="3"/>
  <c r="AP28" i="3"/>
  <c r="AO28" i="3"/>
  <c r="AP27" i="3"/>
  <c r="AO27" i="3"/>
  <c r="AP26" i="3"/>
  <c r="AO26" i="3"/>
  <c r="AP25" i="3"/>
  <c r="AO25" i="3"/>
  <c r="AP24" i="3"/>
  <c r="AO24" i="3"/>
  <c r="AP23" i="3"/>
  <c r="AO23" i="3"/>
  <c r="AP22" i="3"/>
  <c r="AO22" i="3"/>
  <c r="AP21" i="3"/>
  <c r="AO21" i="3"/>
  <c r="AP20" i="3"/>
  <c r="AO20" i="3"/>
  <c r="AP19" i="3"/>
  <c r="AO19" i="3"/>
  <c r="AP18" i="3"/>
  <c r="AO18" i="3"/>
  <c r="AP54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18" i="4"/>
  <c r="AP119" i="4"/>
  <c r="AP120" i="4"/>
  <c r="AP121" i="4"/>
  <c r="AP122" i="4"/>
  <c r="AP123" i="4"/>
  <c r="AP124" i="4"/>
  <c r="AP125" i="4"/>
  <c r="AP126" i="4"/>
  <c r="AP127" i="4"/>
  <c r="AP128" i="4"/>
  <c r="AP129" i="4"/>
  <c r="AP130" i="4"/>
  <c r="AP131" i="4"/>
  <c r="AP132" i="4"/>
  <c r="AP133" i="4"/>
  <c r="AP134" i="4"/>
  <c r="AP135" i="4"/>
  <c r="AP136" i="4"/>
  <c r="AP137" i="4"/>
  <c r="AP138" i="4"/>
  <c r="AP139" i="4"/>
  <c r="AP140" i="4"/>
  <c r="AP141" i="4"/>
  <c r="AP142" i="4"/>
  <c r="AP143" i="4"/>
  <c r="AP144" i="4"/>
  <c r="AP145" i="4"/>
  <c r="AP146" i="4"/>
  <c r="AP147" i="4"/>
  <c r="AP148" i="4"/>
  <c r="AP149" i="4"/>
  <c r="AP150" i="4"/>
  <c r="AP151" i="4"/>
  <c r="AP152" i="4"/>
  <c r="AP153" i="4"/>
  <c r="AP154" i="4"/>
  <c r="AP155" i="4"/>
  <c r="AP156" i="4"/>
  <c r="AP157" i="4"/>
  <c r="AP158" i="4"/>
  <c r="AP159" i="4"/>
  <c r="AP160" i="4"/>
  <c r="AP161" i="4"/>
  <c r="AP162" i="4"/>
  <c r="AP163" i="4"/>
  <c r="AP164" i="4"/>
  <c r="AP165" i="4"/>
  <c r="AP166" i="4"/>
  <c r="AP167" i="4"/>
  <c r="AP168" i="4"/>
  <c r="AP169" i="4"/>
  <c r="AP170" i="4"/>
  <c r="AP171" i="4"/>
  <c r="AP172" i="4"/>
  <c r="AP173" i="4"/>
  <c r="AP174" i="4"/>
  <c r="AP175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5" i="4"/>
  <c r="AP56" i="4"/>
  <c r="AP16" i="4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200" i="9"/>
  <c r="AO201" i="9"/>
  <c r="AO202" i="9"/>
  <c r="AO203" i="9"/>
  <c r="AO204" i="9"/>
  <c r="AO205" i="9"/>
  <c r="AO206" i="9"/>
  <c r="AO207" i="9"/>
  <c r="AO208" i="9"/>
  <c r="AO209" i="9"/>
  <c r="AO210" i="9"/>
  <c r="AO211" i="9"/>
  <c r="AO212" i="9"/>
  <c r="AO213" i="9"/>
  <c r="AO214" i="9"/>
  <c r="AO215" i="9"/>
  <c r="AO216" i="9"/>
  <c r="AO217" i="9"/>
  <c r="AO218" i="9"/>
  <c r="AO219" i="9"/>
  <c r="AO220" i="9"/>
  <c r="AO221" i="9"/>
  <c r="AO222" i="9"/>
  <c r="AO223" i="9"/>
  <c r="AO224" i="9"/>
  <c r="AO225" i="9"/>
  <c r="AO226" i="9"/>
  <c r="AO227" i="9"/>
  <c r="AO228" i="9"/>
  <c r="AO229" i="9"/>
  <c r="AO230" i="9"/>
  <c r="AO231" i="9"/>
  <c r="AO232" i="9"/>
  <c r="AO233" i="9"/>
  <c r="AO234" i="9"/>
  <c r="AO235" i="9"/>
  <c r="AO236" i="9"/>
  <c r="AO237" i="9"/>
  <c r="AO238" i="9"/>
  <c r="AO158" i="9"/>
  <c r="AN158" i="9"/>
  <c r="AK19" i="9"/>
  <c r="AL19" i="9"/>
  <c r="AM19" i="9"/>
  <c r="AN19" i="9"/>
  <c r="AK20" i="9"/>
  <c r="AL20" i="9"/>
  <c r="AM20" i="9"/>
  <c r="AN20" i="9"/>
  <c r="AK21" i="9"/>
  <c r="AL21" i="9"/>
  <c r="AM21" i="9"/>
  <c r="AN21" i="9"/>
  <c r="AK22" i="9"/>
  <c r="AL22" i="9"/>
  <c r="AM22" i="9"/>
  <c r="AN22" i="9"/>
  <c r="AK23" i="9"/>
  <c r="AL23" i="9"/>
  <c r="AM23" i="9"/>
  <c r="AN23" i="9"/>
  <c r="AK24" i="9"/>
  <c r="AL24" i="9"/>
  <c r="AM24" i="9"/>
  <c r="AN24" i="9"/>
  <c r="AK25" i="9"/>
  <c r="AL25" i="9"/>
  <c r="AM25" i="9"/>
  <c r="AN25" i="9"/>
  <c r="AK26" i="9"/>
  <c r="AL26" i="9"/>
  <c r="AM26" i="9"/>
  <c r="AN26" i="9"/>
  <c r="AK27" i="9"/>
  <c r="AL27" i="9"/>
  <c r="AM27" i="9"/>
  <c r="AN27" i="9"/>
  <c r="AK28" i="9"/>
  <c r="AL28" i="9"/>
  <c r="AM28" i="9"/>
  <c r="AN28" i="9"/>
  <c r="AK29" i="9"/>
  <c r="AL29" i="9"/>
  <c r="AM29" i="9"/>
  <c r="AN29" i="9"/>
  <c r="AK30" i="9"/>
  <c r="AL30" i="9"/>
  <c r="AM30" i="9"/>
  <c r="AN30" i="9"/>
  <c r="AK31" i="9"/>
  <c r="AL31" i="9"/>
  <c r="AM31" i="9"/>
  <c r="AN31" i="9"/>
  <c r="AK32" i="9"/>
  <c r="AL32" i="9"/>
  <c r="AM32" i="9"/>
  <c r="AN32" i="9"/>
  <c r="AK33" i="9"/>
  <c r="AL33" i="9"/>
  <c r="AM33" i="9"/>
  <c r="AN33" i="9"/>
  <c r="AK34" i="9"/>
  <c r="AL34" i="9"/>
  <c r="AM34" i="9"/>
  <c r="AN34" i="9"/>
  <c r="AK35" i="9"/>
  <c r="AL35" i="9"/>
  <c r="AM35" i="9"/>
  <c r="AN35" i="9"/>
  <c r="AK36" i="9"/>
  <c r="AL36" i="9"/>
  <c r="AM36" i="9"/>
  <c r="AN36" i="9"/>
  <c r="AK37" i="9"/>
  <c r="AL37" i="9"/>
  <c r="AM37" i="9"/>
  <c r="AN37" i="9"/>
  <c r="AK38" i="9"/>
  <c r="AL38" i="9"/>
  <c r="AM38" i="9"/>
  <c r="AN38" i="9"/>
  <c r="AK39" i="9"/>
  <c r="AL39" i="9"/>
  <c r="AM39" i="9"/>
  <c r="AN39" i="9"/>
  <c r="AK40" i="9"/>
  <c r="AL40" i="9"/>
  <c r="AM40" i="9"/>
  <c r="AN40" i="9"/>
  <c r="AK41" i="9"/>
  <c r="AL41" i="9"/>
  <c r="AM41" i="9"/>
  <c r="AN41" i="9"/>
  <c r="AK42" i="9"/>
  <c r="AL42" i="9"/>
  <c r="AM42" i="9"/>
  <c r="AN42" i="9"/>
  <c r="AK43" i="9"/>
  <c r="AL43" i="9"/>
  <c r="AM43" i="9"/>
  <c r="AN43" i="9"/>
  <c r="AK44" i="9"/>
  <c r="AL44" i="9"/>
  <c r="AM44" i="9"/>
  <c r="AN44" i="9"/>
  <c r="AK45" i="9"/>
  <c r="AL45" i="9"/>
  <c r="AM45" i="9"/>
  <c r="AN45" i="9"/>
  <c r="AK46" i="9"/>
  <c r="AL46" i="9"/>
  <c r="AM46" i="9"/>
  <c r="AN46" i="9"/>
  <c r="AK47" i="9"/>
  <c r="AL47" i="9"/>
  <c r="AM47" i="9"/>
  <c r="AN47" i="9"/>
  <c r="AK48" i="9"/>
  <c r="AL48" i="9"/>
  <c r="AM48" i="9"/>
  <c r="AN48" i="9"/>
  <c r="AK49" i="9"/>
  <c r="AL49" i="9"/>
  <c r="AM49" i="9"/>
  <c r="AN49" i="9"/>
  <c r="AK50" i="9"/>
  <c r="AL50" i="9"/>
  <c r="AM50" i="9"/>
  <c r="AN50" i="9"/>
  <c r="AK51" i="9"/>
  <c r="AL51" i="9"/>
  <c r="AM51" i="9"/>
  <c r="AN51" i="9"/>
  <c r="AK52" i="9"/>
  <c r="AL52" i="9"/>
  <c r="AM52" i="9"/>
  <c r="AN52" i="9"/>
  <c r="AK53" i="9"/>
  <c r="AL53" i="9"/>
  <c r="AM53" i="9"/>
  <c r="AN53" i="9"/>
  <c r="AK54" i="9"/>
  <c r="AL54" i="9"/>
  <c r="AM54" i="9"/>
  <c r="AN54" i="9"/>
  <c r="AK55" i="9"/>
  <c r="AL55" i="9"/>
  <c r="AM55" i="9"/>
  <c r="AN55" i="9"/>
  <c r="AK56" i="9"/>
  <c r="AL56" i="9"/>
  <c r="AM56" i="9"/>
  <c r="AN56" i="9"/>
  <c r="AK57" i="9"/>
  <c r="AL57" i="9"/>
  <c r="AM57" i="9"/>
  <c r="AN57" i="9"/>
  <c r="AK58" i="9"/>
  <c r="AL58" i="9"/>
  <c r="AM58" i="9"/>
  <c r="AN58" i="9"/>
  <c r="AK59" i="9"/>
  <c r="AL59" i="9"/>
  <c r="AM59" i="9"/>
  <c r="AN59" i="9"/>
  <c r="AK60" i="9"/>
  <c r="AL60" i="9"/>
  <c r="AM60" i="9"/>
  <c r="AN60" i="9"/>
  <c r="AK61" i="9"/>
  <c r="AL61" i="9"/>
  <c r="AM61" i="9"/>
  <c r="AN61" i="9"/>
  <c r="AK62" i="9"/>
  <c r="AL62" i="9"/>
  <c r="AM62" i="9"/>
  <c r="AN62" i="9"/>
  <c r="AK63" i="9"/>
  <c r="AL63" i="9"/>
  <c r="AM63" i="9"/>
  <c r="AN63" i="9"/>
  <c r="AK64" i="9"/>
  <c r="AL64" i="9"/>
  <c r="AM64" i="9"/>
  <c r="AN64" i="9"/>
  <c r="AK65" i="9"/>
  <c r="AL65" i="9"/>
  <c r="AM65" i="9"/>
  <c r="AN65" i="9"/>
  <c r="AK66" i="9"/>
  <c r="AL66" i="9"/>
  <c r="AM66" i="9"/>
  <c r="AN66" i="9"/>
  <c r="AK67" i="9"/>
  <c r="AL67" i="9"/>
  <c r="AM67" i="9"/>
  <c r="AN67" i="9"/>
  <c r="AK68" i="9"/>
  <c r="AL68" i="9"/>
  <c r="AM68" i="9"/>
  <c r="AN68" i="9"/>
  <c r="AK69" i="9"/>
  <c r="AL69" i="9"/>
  <c r="AM69" i="9"/>
  <c r="AN69" i="9"/>
  <c r="AK70" i="9"/>
  <c r="AL70" i="9"/>
  <c r="AM70" i="9"/>
  <c r="AN70" i="9"/>
  <c r="AK71" i="9"/>
  <c r="AL71" i="9"/>
  <c r="AM71" i="9"/>
  <c r="AN71" i="9"/>
  <c r="AK72" i="9"/>
  <c r="AL72" i="9"/>
  <c r="AM72" i="9"/>
  <c r="AN72" i="9"/>
  <c r="AK73" i="9"/>
  <c r="AL73" i="9"/>
  <c r="AM73" i="9"/>
  <c r="AN73" i="9"/>
  <c r="AK74" i="9"/>
  <c r="AL74" i="9"/>
  <c r="AM74" i="9"/>
  <c r="AN74" i="9"/>
  <c r="AK75" i="9"/>
  <c r="AL75" i="9"/>
  <c r="AM75" i="9"/>
  <c r="AN75" i="9"/>
  <c r="AK76" i="9"/>
  <c r="AL76" i="9"/>
  <c r="AM76" i="9"/>
  <c r="AN76" i="9"/>
  <c r="AK77" i="9"/>
  <c r="AL77" i="9"/>
  <c r="AM77" i="9"/>
  <c r="AN77" i="9"/>
  <c r="AK78" i="9"/>
  <c r="AL78" i="9"/>
  <c r="AM78" i="9"/>
  <c r="AN78" i="9"/>
  <c r="AK79" i="9"/>
  <c r="AL79" i="9"/>
  <c r="AM79" i="9"/>
  <c r="AN79" i="9"/>
  <c r="AK80" i="9"/>
  <c r="AL80" i="9"/>
  <c r="AM80" i="9"/>
  <c r="AN80" i="9"/>
  <c r="AK81" i="9"/>
  <c r="AL81" i="9"/>
  <c r="AM81" i="9"/>
  <c r="AN81" i="9"/>
  <c r="AK82" i="9"/>
  <c r="AL82" i="9"/>
  <c r="AM82" i="9"/>
  <c r="AN82" i="9"/>
  <c r="AK83" i="9"/>
  <c r="AL83" i="9"/>
  <c r="AM83" i="9"/>
  <c r="AN83" i="9"/>
  <c r="AK84" i="9"/>
  <c r="AL84" i="9"/>
  <c r="AM84" i="9"/>
  <c r="AN84" i="9"/>
  <c r="AK85" i="9"/>
  <c r="AL85" i="9"/>
  <c r="AM85" i="9"/>
  <c r="AN85" i="9"/>
  <c r="AK86" i="9"/>
  <c r="AL86" i="9"/>
  <c r="AM86" i="9"/>
  <c r="AN86" i="9"/>
  <c r="AK87" i="9"/>
  <c r="AL87" i="9"/>
  <c r="AM87" i="9"/>
  <c r="AN87" i="9"/>
  <c r="AK88" i="9"/>
  <c r="AL88" i="9"/>
  <c r="AM88" i="9"/>
  <c r="AN88" i="9"/>
  <c r="AK89" i="9"/>
  <c r="AL89" i="9"/>
  <c r="AM89" i="9"/>
  <c r="AN89" i="9"/>
  <c r="AK90" i="9"/>
  <c r="AL90" i="9"/>
  <c r="AM90" i="9"/>
  <c r="AN90" i="9"/>
  <c r="AK91" i="9"/>
  <c r="AL91" i="9"/>
  <c r="AM91" i="9"/>
  <c r="AN91" i="9"/>
  <c r="AK92" i="9"/>
  <c r="AL92" i="9"/>
  <c r="AM92" i="9"/>
  <c r="AN92" i="9"/>
  <c r="AK93" i="9"/>
  <c r="AL93" i="9"/>
  <c r="AM93" i="9"/>
  <c r="AN93" i="9"/>
  <c r="AK94" i="9"/>
  <c r="AL94" i="9"/>
  <c r="AM94" i="9"/>
  <c r="AN94" i="9"/>
  <c r="AK95" i="9"/>
  <c r="AL95" i="9"/>
  <c r="AM95" i="9"/>
  <c r="AN95" i="9"/>
  <c r="AK96" i="9"/>
  <c r="AL96" i="9"/>
  <c r="AM96" i="9"/>
  <c r="AN96" i="9"/>
  <c r="AK97" i="9"/>
  <c r="AL97" i="9"/>
  <c r="AM97" i="9"/>
  <c r="AN97" i="9"/>
  <c r="AK98" i="9"/>
  <c r="AL98" i="9"/>
  <c r="AM98" i="9"/>
  <c r="AN98" i="9"/>
  <c r="AK99" i="9"/>
  <c r="AL99" i="9"/>
  <c r="AM99" i="9"/>
  <c r="AN99" i="9"/>
  <c r="AK100" i="9"/>
  <c r="AL100" i="9"/>
  <c r="AM100" i="9"/>
  <c r="AN100" i="9"/>
  <c r="AK101" i="9"/>
  <c r="AL101" i="9"/>
  <c r="AM101" i="9"/>
  <c r="AN101" i="9"/>
  <c r="AK102" i="9"/>
  <c r="AL102" i="9"/>
  <c r="AM102" i="9"/>
  <c r="AN102" i="9"/>
  <c r="AK103" i="9"/>
  <c r="AL103" i="9"/>
  <c r="AM103" i="9"/>
  <c r="AN103" i="9"/>
  <c r="AK104" i="9"/>
  <c r="AL104" i="9"/>
  <c r="AM104" i="9"/>
  <c r="AN104" i="9"/>
  <c r="AK105" i="9"/>
  <c r="AL105" i="9"/>
  <c r="AM105" i="9"/>
  <c r="AN105" i="9"/>
  <c r="AK106" i="9"/>
  <c r="AL106" i="9"/>
  <c r="AM106" i="9"/>
  <c r="AN106" i="9"/>
  <c r="AK107" i="9"/>
  <c r="AL107" i="9"/>
  <c r="AM107" i="9"/>
  <c r="AN107" i="9"/>
  <c r="AK108" i="9"/>
  <c r="AL108" i="9"/>
  <c r="AM108" i="9"/>
  <c r="AN108" i="9"/>
  <c r="AK109" i="9"/>
  <c r="AL109" i="9"/>
  <c r="AM109" i="9"/>
  <c r="AN109" i="9"/>
  <c r="AK110" i="9"/>
  <c r="AL110" i="9"/>
  <c r="AM110" i="9"/>
  <c r="AN110" i="9"/>
  <c r="AK111" i="9"/>
  <c r="AL111" i="9"/>
  <c r="AM111" i="9"/>
  <c r="AN111" i="9"/>
  <c r="AK112" i="9"/>
  <c r="AL112" i="9"/>
  <c r="AM112" i="9"/>
  <c r="AN112" i="9"/>
  <c r="AK113" i="9"/>
  <c r="AL113" i="9"/>
  <c r="AM113" i="9"/>
  <c r="AN113" i="9"/>
  <c r="AK114" i="9"/>
  <c r="AL114" i="9"/>
  <c r="AM114" i="9"/>
  <c r="AN114" i="9"/>
  <c r="AK115" i="9"/>
  <c r="AL115" i="9"/>
  <c r="AM115" i="9"/>
  <c r="AN115" i="9"/>
  <c r="AK116" i="9"/>
  <c r="AL116" i="9"/>
  <c r="AM116" i="9"/>
  <c r="AN116" i="9"/>
  <c r="AK117" i="9"/>
  <c r="AL117" i="9"/>
  <c r="AM117" i="9"/>
  <c r="AN117" i="9"/>
  <c r="AK118" i="9"/>
  <c r="AL118" i="9"/>
  <c r="AM118" i="9"/>
  <c r="AN118" i="9"/>
  <c r="AK119" i="9"/>
  <c r="AL119" i="9"/>
  <c r="AM119" i="9"/>
  <c r="AN119" i="9"/>
  <c r="AK120" i="9"/>
  <c r="AL120" i="9"/>
  <c r="AM120" i="9"/>
  <c r="AN120" i="9"/>
  <c r="AK121" i="9"/>
  <c r="AL121" i="9"/>
  <c r="AM121" i="9"/>
  <c r="AN121" i="9"/>
  <c r="AK122" i="9"/>
  <c r="AL122" i="9"/>
  <c r="AM122" i="9"/>
  <c r="AN122" i="9"/>
  <c r="AK123" i="9"/>
  <c r="AL123" i="9"/>
  <c r="AM123" i="9"/>
  <c r="AN123" i="9"/>
  <c r="AK124" i="9"/>
  <c r="AL124" i="9"/>
  <c r="AM124" i="9"/>
  <c r="AN124" i="9"/>
  <c r="AK125" i="9"/>
  <c r="AL125" i="9"/>
  <c r="AM125" i="9"/>
  <c r="AN125" i="9"/>
  <c r="AK126" i="9"/>
  <c r="AL126" i="9"/>
  <c r="AM126" i="9"/>
  <c r="AN126" i="9"/>
  <c r="AK127" i="9"/>
  <c r="AL127" i="9"/>
  <c r="AM127" i="9"/>
  <c r="AN127" i="9"/>
  <c r="AK128" i="9"/>
  <c r="AL128" i="9"/>
  <c r="AM128" i="9"/>
  <c r="AN128" i="9"/>
  <c r="AK129" i="9"/>
  <c r="AL129" i="9"/>
  <c r="AM129" i="9"/>
  <c r="AN129" i="9"/>
  <c r="AK130" i="9"/>
  <c r="AL130" i="9"/>
  <c r="AM130" i="9"/>
  <c r="AN130" i="9"/>
  <c r="AK131" i="9"/>
  <c r="AL131" i="9"/>
  <c r="AM131" i="9"/>
  <c r="AN131" i="9"/>
  <c r="AK132" i="9"/>
  <c r="AL132" i="9"/>
  <c r="AM132" i="9"/>
  <c r="AN132" i="9"/>
  <c r="AK133" i="9"/>
  <c r="AL133" i="9"/>
  <c r="AM133" i="9"/>
  <c r="AN133" i="9"/>
  <c r="AK134" i="9"/>
  <c r="AL134" i="9"/>
  <c r="AM134" i="9"/>
  <c r="AN134" i="9"/>
  <c r="AK135" i="9"/>
  <c r="AL135" i="9"/>
  <c r="AM135" i="9"/>
  <c r="AN135" i="9"/>
  <c r="AK136" i="9"/>
  <c r="AL136" i="9"/>
  <c r="AM136" i="9"/>
  <c r="AN136" i="9"/>
  <c r="AK137" i="9"/>
  <c r="AL137" i="9"/>
  <c r="AM137" i="9"/>
  <c r="AN137" i="9"/>
  <c r="AK138" i="9"/>
  <c r="AL138" i="9"/>
  <c r="AM138" i="9"/>
  <c r="AN138" i="9"/>
  <c r="AK139" i="9"/>
  <c r="AL139" i="9"/>
  <c r="AM139" i="9"/>
  <c r="AN139" i="9"/>
  <c r="AK140" i="9"/>
  <c r="AL140" i="9"/>
  <c r="AM140" i="9"/>
  <c r="AN140" i="9"/>
  <c r="AK141" i="9"/>
  <c r="AL141" i="9"/>
  <c r="AM141" i="9"/>
  <c r="AN141" i="9"/>
  <c r="AK142" i="9"/>
  <c r="AL142" i="9"/>
  <c r="AM142" i="9"/>
  <c r="AN142" i="9"/>
  <c r="AK143" i="9"/>
  <c r="AL143" i="9"/>
  <c r="AM143" i="9"/>
  <c r="AN143" i="9"/>
  <c r="AK144" i="9"/>
  <c r="AL144" i="9"/>
  <c r="AM144" i="9"/>
  <c r="AN144" i="9"/>
  <c r="AK145" i="9"/>
  <c r="AL145" i="9"/>
  <c r="AM145" i="9"/>
  <c r="AN145" i="9"/>
  <c r="AK146" i="9"/>
  <c r="AL146" i="9"/>
  <c r="AM146" i="9"/>
  <c r="AN146" i="9"/>
  <c r="AK147" i="9"/>
  <c r="AL147" i="9"/>
  <c r="AM147" i="9"/>
  <c r="AN147" i="9"/>
  <c r="AK148" i="9"/>
  <c r="AL148" i="9"/>
  <c r="AM148" i="9"/>
  <c r="AN148" i="9"/>
  <c r="AK149" i="9"/>
  <c r="AL149" i="9"/>
  <c r="AM149" i="9"/>
  <c r="AN149" i="9"/>
  <c r="AK150" i="9"/>
  <c r="AL150" i="9"/>
  <c r="AM150" i="9"/>
  <c r="AN150" i="9"/>
  <c r="AK151" i="9"/>
  <c r="AL151" i="9"/>
  <c r="AM151" i="9"/>
  <c r="AN151" i="9"/>
  <c r="AK152" i="9"/>
  <c r="AL152" i="9"/>
  <c r="AM152" i="9"/>
  <c r="AN152" i="9"/>
  <c r="AK153" i="9"/>
  <c r="AL153" i="9"/>
  <c r="AM153" i="9"/>
  <c r="AN153" i="9"/>
  <c r="AK154" i="9"/>
  <c r="AL154" i="9"/>
  <c r="AM154" i="9"/>
  <c r="AN154" i="9"/>
  <c r="AK155" i="9"/>
  <c r="AL155" i="9"/>
  <c r="AM155" i="9"/>
  <c r="AN155" i="9"/>
  <c r="AK156" i="9"/>
  <c r="AL156" i="9"/>
  <c r="AM156" i="9"/>
  <c r="AN156" i="9"/>
  <c r="AK157" i="9"/>
  <c r="AL157" i="9"/>
  <c r="AM157" i="9"/>
  <c r="AN157" i="9"/>
  <c r="AK158" i="9"/>
  <c r="AL158" i="9"/>
  <c r="AM158" i="9"/>
  <c r="AK159" i="9"/>
  <c r="AL159" i="9"/>
  <c r="AM159" i="9"/>
  <c r="AN159" i="9"/>
  <c r="AK160" i="9"/>
  <c r="AL160" i="9"/>
  <c r="AM160" i="9"/>
  <c r="AN160" i="9"/>
  <c r="AK161" i="9"/>
  <c r="AL161" i="9"/>
  <c r="AM161" i="9"/>
  <c r="AN161" i="9"/>
  <c r="AK162" i="9"/>
  <c r="AL162" i="9"/>
  <c r="AM162" i="9"/>
  <c r="AN162" i="9"/>
  <c r="AK163" i="9"/>
  <c r="AL163" i="9"/>
  <c r="AM163" i="9"/>
  <c r="AN163" i="9"/>
  <c r="AK164" i="9"/>
  <c r="AL164" i="9"/>
  <c r="AM164" i="9"/>
  <c r="AN164" i="9"/>
  <c r="AK165" i="9"/>
  <c r="AL165" i="9"/>
  <c r="AM165" i="9"/>
  <c r="AN165" i="9"/>
  <c r="AK166" i="9"/>
  <c r="AL166" i="9"/>
  <c r="AM166" i="9"/>
  <c r="AN166" i="9"/>
  <c r="AK167" i="9"/>
  <c r="AL167" i="9"/>
  <c r="AM167" i="9"/>
  <c r="AN167" i="9"/>
  <c r="AK168" i="9"/>
  <c r="AL168" i="9"/>
  <c r="AM168" i="9"/>
  <c r="AN168" i="9"/>
  <c r="AK169" i="9"/>
  <c r="AL169" i="9"/>
  <c r="AM169" i="9"/>
  <c r="AN169" i="9"/>
  <c r="AK170" i="9"/>
  <c r="AL170" i="9"/>
  <c r="AM170" i="9"/>
  <c r="AN170" i="9"/>
  <c r="AK171" i="9"/>
  <c r="AL171" i="9"/>
  <c r="AM171" i="9"/>
  <c r="AN171" i="9"/>
  <c r="AK172" i="9"/>
  <c r="AL172" i="9"/>
  <c r="AM172" i="9"/>
  <c r="AN172" i="9"/>
  <c r="AK173" i="9"/>
  <c r="AL173" i="9"/>
  <c r="AM173" i="9"/>
  <c r="AN173" i="9"/>
  <c r="AK174" i="9"/>
  <c r="AL174" i="9"/>
  <c r="AM174" i="9"/>
  <c r="AN174" i="9"/>
  <c r="AK175" i="9"/>
  <c r="AL175" i="9"/>
  <c r="AM175" i="9"/>
  <c r="AN175" i="9"/>
  <c r="AK176" i="9"/>
  <c r="AL176" i="9"/>
  <c r="AM176" i="9"/>
  <c r="AN176" i="9"/>
  <c r="AK177" i="9"/>
  <c r="AL177" i="9"/>
  <c r="AM177" i="9"/>
  <c r="AN177" i="9"/>
  <c r="AK178" i="9"/>
  <c r="AL178" i="9"/>
  <c r="AM178" i="9"/>
  <c r="AN178" i="9"/>
  <c r="AK179" i="9"/>
  <c r="AL179" i="9"/>
  <c r="AM179" i="9"/>
  <c r="AN179" i="9"/>
  <c r="AK180" i="9"/>
  <c r="AL180" i="9"/>
  <c r="AM180" i="9"/>
  <c r="AN180" i="9"/>
  <c r="AK181" i="9"/>
  <c r="AL181" i="9"/>
  <c r="AM181" i="9"/>
  <c r="AN181" i="9"/>
  <c r="AK182" i="9"/>
  <c r="AL182" i="9"/>
  <c r="AM182" i="9"/>
  <c r="AN182" i="9"/>
  <c r="AK183" i="9"/>
  <c r="AL183" i="9"/>
  <c r="AM183" i="9"/>
  <c r="AN183" i="9"/>
  <c r="AK184" i="9"/>
  <c r="AL184" i="9"/>
  <c r="AM184" i="9"/>
  <c r="AN184" i="9"/>
  <c r="AK185" i="9"/>
  <c r="AL185" i="9"/>
  <c r="AM185" i="9"/>
  <c r="AN185" i="9"/>
  <c r="AK186" i="9"/>
  <c r="AL186" i="9"/>
  <c r="AM186" i="9"/>
  <c r="AN186" i="9"/>
  <c r="AK187" i="9"/>
  <c r="AL187" i="9"/>
  <c r="AM187" i="9"/>
  <c r="AN187" i="9"/>
  <c r="AK188" i="9"/>
  <c r="AL188" i="9"/>
  <c r="AM188" i="9"/>
  <c r="AN188" i="9"/>
  <c r="AK189" i="9"/>
  <c r="AL189" i="9"/>
  <c r="AM189" i="9"/>
  <c r="AN189" i="9"/>
  <c r="AK190" i="9"/>
  <c r="AL190" i="9"/>
  <c r="AM190" i="9"/>
  <c r="AN190" i="9"/>
  <c r="AK191" i="9"/>
  <c r="AL191" i="9"/>
  <c r="AM191" i="9"/>
  <c r="AN191" i="9"/>
  <c r="AK192" i="9"/>
  <c r="AL192" i="9"/>
  <c r="AM192" i="9"/>
  <c r="AN192" i="9"/>
  <c r="AK193" i="9"/>
  <c r="AL193" i="9"/>
  <c r="AM193" i="9"/>
  <c r="AN193" i="9"/>
  <c r="AK194" i="9"/>
  <c r="AL194" i="9"/>
  <c r="AM194" i="9"/>
  <c r="AN194" i="9"/>
  <c r="AK195" i="9"/>
  <c r="AL195" i="9"/>
  <c r="AM195" i="9"/>
  <c r="AN195" i="9"/>
  <c r="AK196" i="9"/>
  <c r="AL196" i="9"/>
  <c r="AM196" i="9"/>
  <c r="AN196" i="9"/>
  <c r="AK197" i="9"/>
  <c r="AL197" i="9"/>
  <c r="AM197" i="9"/>
  <c r="AN197" i="9"/>
  <c r="AK198" i="9"/>
  <c r="AL198" i="9"/>
  <c r="AM198" i="9"/>
  <c r="AN198" i="9"/>
  <c r="AK199" i="9"/>
  <c r="AL199" i="9"/>
  <c r="AM199" i="9"/>
  <c r="AN199" i="9"/>
  <c r="AK200" i="9"/>
  <c r="AL200" i="9"/>
  <c r="AM200" i="9"/>
  <c r="AN200" i="9"/>
  <c r="AK201" i="9"/>
  <c r="AL201" i="9"/>
  <c r="AM201" i="9"/>
  <c r="AN201" i="9"/>
  <c r="AK202" i="9"/>
  <c r="AL202" i="9"/>
  <c r="AM202" i="9"/>
  <c r="AN202" i="9"/>
  <c r="AK203" i="9"/>
  <c r="AL203" i="9"/>
  <c r="AM203" i="9"/>
  <c r="AN203" i="9"/>
  <c r="AK204" i="9"/>
  <c r="AL204" i="9"/>
  <c r="AM204" i="9"/>
  <c r="AN204" i="9"/>
  <c r="AK205" i="9"/>
  <c r="AL205" i="9"/>
  <c r="AM205" i="9"/>
  <c r="AN205" i="9"/>
  <c r="AK206" i="9"/>
  <c r="AL206" i="9"/>
  <c r="AM206" i="9"/>
  <c r="AN206" i="9"/>
  <c r="AK207" i="9"/>
  <c r="AL207" i="9"/>
  <c r="AM207" i="9"/>
  <c r="AN207" i="9"/>
  <c r="AK208" i="9"/>
  <c r="AL208" i="9"/>
  <c r="AM208" i="9"/>
  <c r="AN208" i="9"/>
  <c r="AK209" i="9"/>
  <c r="AL209" i="9"/>
  <c r="AM209" i="9"/>
  <c r="AN209" i="9"/>
  <c r="AK210" i="9"/>
  <c r="AL210" i="9"/>
  <c r="AM210" i="9"/>
  <c r="AN210" i="9"/>
  <c r="AK211" i="9"/>
  <c r="AL211" i="9"/>
  <c r="AM211" i="9"/>
  <c r="AN211" i="9"/>
  <c r="AK212" i="9"/>
  <c r="AL212" i="9"/>
  <c r="AM212" i="9"/>
  <c r="AN212" i="9"/>
  <c r="AK213" i="9"/>
  <c r="AL213" i="9"/>
  <c r="AM213" i="9"/>
  <c r="AN213" i="9"/>
  <c r="AK214" i="9"/>
  <c r="AL214" i="9"/>
  <c r="AM214" i="9"/>
  <c r="AN214" i="9"/>
  <c r="AK215" i="9"/>
  <c r="AL215" i="9"/>
  <c r="AM215" i="9"/>
  <c r="AN215" i="9"/>
  <c r="AK216" i="9"/>
  <c r="AL216" i="9"/>
  <c r="AM216" i="9"/>
  <c r="AN216" i="9"/>
  <c r="AK217" i="9"/>
  <c r="AL217" i="9"/>
  <c r="AM217" i="9"/>
  <c r="AN217" i="9"/>
  <c r="AK218" i="9"/>
  <c r="AL218" i="9"/>
  <c r="AM218" i="9"/>
  <c r="AN218" i="9"/>
  <c r="AK219" i="9"/>
  <c r="AL219" i="9"/>
  <c r="AM219" i="9"/>
  <c r="AN219" i="9"/>
  <c r="AK220" i="9"/>
  <c r="AL220" i="9"/>
  <c r="AM220" i="9"/>
  <c r="AN220" i="9"/>
  <c r="AK221" i="9"/>
  <c r="AL221" i="9"/>
  <c r="AM221" i="9"/>
  <c r="AN221" i="9"/>
  <c r="AK222" i="9"/>
  <c r="AL222" i="9"/>
  <c r="AM222" i="9"/>
  <c r="AN222" i="9"/>
  <c r="AK223" i="9"/>
  <c r="AL223" i="9"/>
  <c r="AM223" i="9"/>
  <c r="AN223" i="9"/>
  <c r="AK224" i="9"/>
  <c r="AL224" i="9"/>
  <c r="AM224" i="9"/>
  <c r="AN224" i="9"/>
  <c r="AK225" i="9"/>
  <c r="AL225" i="9"/>
  <c r="AM225" i="9"/>
  <c r="AN225" i="9"/>
  <c r="AK226" i="9"/>
  <c r="AL226" i="9"/>
  <c r="AM226" i="9"/>
  <c r="AN226" i="9"/>
  <c r="AK227" i="9"/>
  <c r="AL227" i="9"/>
  <c r="AM227" i="9"/>
  <c r="AN227" i="9"/>
  <c r="AK228" i="9"/>
  <c r="AL228" i="9"/>
  <c r="AM228" i="9"/>
  <c r="AN228" i="9"/>
  <c r="AK229" i="9"/>
  <c r="AL229" i="9"/>
  <c r="AM229" i="9"/>
  <c r="AN229" i="9"/>
  <c r="AK230" i="9"/>
  <c r="AL230" i="9"/>
  <c r="AM230" i="9"/>
  <c r="AN230" i="9"/>
  <c r="AK231" i="9"/>
  <c r="AL231" i="9"/>
  <c r="AM231" i="9"/>
  <c r="AN231" i="9"/>
  <c r="AK232" i="9"/>
  <c r="AL232" i="9"/>
  <c r="AM232" i="9"/>
  <c r="AN232" i="9"/>
  <c r="AK233" i="9"/>
  <c r="AL233" i="9"/>
  <c r="AM233" i="9"/>
  <c r="AN233" i="9"/>
  <c r="AK234" i="9"/>
  <c r="AL234" i="9"/>
  <c r="AM234" i="9"/>
  <c r="AN234" i="9"/>
  <c r="AK235" i="9"/>
  <c r="AL235" i="9"/>
  <c r="AM235" i="9"/>
  <c r="AN235" i="9"/>
  <c r="AK236" i="9"/>
  <c r="AL236" i="9"/>
  <c r="AM236" i="9"/>
  <c r="AN236" i="9"/>
  <c r="AK237" i="9"/>
  <c r="AL237" i="9"/>
  <c r="AM237" i="9"/>
  <c r="AN237" i="9"/>
  <c r="AK238" i="9"/>
  <c r="AL238" i="9"/>
  <c r="AM238" i="9"/>
  <c r="AN238" i="9"/>
  <c r="AN18" i="9"/>
  <c r="AM18" i="9"/>
  <c r="AL18" i="9"/>
  <c r="AK18" i="9"/>
  <c r="AN17" i="9"/>
  <c r="AM17" i="9"/>
  <c r="AL17" i="9"/>
  <c r="AK17" i="9"/>
  <c r="AN16" i="9"/>
  <c r="AM16" i="9"/>
  <c r="AL16" i="9"/>
  <c r="AK16" i="9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6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4" i="4"/>
  <c r="AN135" i="4"/>
  <c r="AN136" i="4"/>
  <c r="AN137" i="4"/>
  <c r="AN138" i="4"/>
  <c r="AN139" i="4"/>
  <c r="AN140" i="4"/>
  <c r="AN141" i="4"/>
  <c r="AN142" i="4"/>
  <c r="AN143" i="4"/>
  <c r="AN144" i="4"/>
  <c r="AN145" i="4"/>
  <c r="AN146" i="4"/>
  <c r="AN147" i="4"/>
  <c r="AN148" i="4"/>
  <c r="AN149" i="4"/>
  <c r="AN150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56" i="4"/>
  <c r="AM17" i="3"/>
  <c r="AN19" i="2"/>
  <c r="AO19" i="2"/>
  <c r="AN20" i="2"/>
  <c r="AO20" i="2"/>
  <c r="AN21" i="2"/>
  <c r="AO21" i="2"/>
  <c r="AN22" i="2"/>
  <c r="AO22" i="2"/>
  <c r="AN23" i="2"/>
  <c r="AO23" i="2"/>
  <c r="AN24" i="2"/>
  <c r="AO24" i="2"/>
  <c r="AN25" i="2"/>
  <c r="AO25" i="2"/>
  <c r="AN26" i="2"/>
  <c r="AO26" i="2"/>
  <c r="AN27" i="2"/>
  <c r="AO27" i="2"/>
  <c r="AN28" i="2"/>
  <c r="AO28" i="2"/>
  <c r="AN29" i="2"/>
  <c r="AO29" i="2"/>
  <c r="AN30" i="2"/>
  <c r="AO30" i="2"/>
  <c r="AN31" i="2"/>
  <c r="AO31" i="2"/>
  <c r="AN32" i="2"/>
  <c r="AO32" i="2"/>
  <c r="AN33" i="2"/>
  <c r="AO33" i="2"/>
  <c r="AN34" i="2"/>
  <c r="AN35" i="2"/>
  <c r="AN36" i="2"/>
  <c r="AN37" i="2"/>
  <c r="AN39" i="2"/>
  <c r="AN40" i="2"/>
  <c r="AN41" i="2"/>
  <c r="AN45" i="2"/>
  <c r="AO45" i="2"/>
  <c r="AN46" i="2"/>
  <c r="AO46" i="2"/>
  <c r="AN47" i="2"/>
  <c r="AO47" i="2"/>
  <c r="AN48" i="2"/>
  <c r="AO48" i="2"/>
  <c r="AN49" i="2"/>
  <c r="AO49" i="2"/>
  <c r="AN50" i="2"/>
  <c r="AO50" i="2"/>
  <c r="AN51" i="2"/>
  <c r="AO51" i="2"/>
  <c r="AN52" i="2"/>
  <c r="AO52" i="2"/>
  <c r="AN53" i="2"/>
  <c r="AO53" i="2"/>
  <c r="AN54" i="2"/>
  <c r="AO54" i="2"/>
  <c r="AN55" i="2"/>
  <c r="AO55" i="2"/>
  <c r="AN56" i="2"/>
  <c r="AO56" i="2"/>
  <c r="AN57" i="2"/>
  <c r="AO57" i="2"/>
  <c r="AN58" i="2"/>
  <c r="AO58" i="2"/>
  <c r="AN59" i="2"/>
  <c r="AO59" i="2"/>
  <c r="AN60" i="2"/>
  <c r="AO60" i="2"/>
  <c r="AN61" i="2"/>
  <c r="AO61" i="2"/>
  <c r="AN62" i="2"/>
  <c r="AO62" i="2"/>
  <c r="AN63" i="2"/>
  <c r="AO63" i="2"/>
  <c r="AN64" i="2"/>
  <c r="AO64" i="2"/>
  <c r="AN65" i="2"/>
  <c r="AO65" i="2"/>
  <c r="AN66" i="2"/>
  <c r="AO66" i="2"/>
  <c r="AN67" i="2"/>
  <c r="AO67" i="2"/>
  <c r="AN68" i="2"/>
  <c r="AO68" i="2"/>
  <c r="AN69" i="2"/>
  <c r="AO69" i="2"/>
  <c r="AN70" i="2"/>
  <c r="AO70" i="2"/>
  <c r="AN71" i="2"/>
  <c r="AO71" i="2"/>
  <c r="AN72" i="2"/>
  <c r="AO72" i="2"/>
  <c r="AN73" i="2"/>
  <c r="AO73" i="2"/>
  <c r="AN74" i="2"/>
  <c r="AO74" i="2"/>
  <c r="AN75" i="2"/>
  <c r="AO75" i="2"/>
  <c r="AN76" i="2"/>
  <c r="AO76" i="2"/>
  <c r="AN77" i="2"/>
  <c r="AO77" i="2"/>
  <c r="AN78" i="2"/>
  <c r="AO78" i="2"/>
  <c r="AN79" i="2"/>
  <c r="AO79" i="2"/>
  <c r="AN80" i="2"/>
  <c r="AO80" i="2"/>
  <c r="AN81" i="2"/>
  <c r="AO81" i="2"/>
  <c r="AN82" i="2"/>
  <c r="AO82" i="2"/>
  <c r="AN83" i="2"/>
  <c r="AO83" i="2"/>
  <c r="AN84" i="2"/>
  <c r="AO84" i="2"/>
  <c r="AO18" i="2"/>
  <c r="AN18" i="2"/>
  <c r="AN176" i="3"/>
  <c r="AM176" i="3"/>
  <c r="AN175" i="3"/>
  <c r="AM175" i="3"/>
  <c r="AN174" i="3"/>
  <c r="AM174" i="3"/>
  <c r="AN173" i="3"/>
  <c r="AM173" i="3"/>
  <c r="AN172" i="3"/>
  <c r="AM172" i="3"/>
  <c r="AN171" i="3"/>
  <c r="AM171" i="3"/>
  <c r="AN170" i="3"/>
  <c r="AM170" i="3"/>
  <c r="AN169" i="3"/>
  <c r="AM169" i="3"/>
  <c r="AN168" i="3"/>
  <c r="AM168" i="3"/>
  <c r="AN167" i="3"/>
  <c r="AM167" i="3"/>
  <c r="AN166" i="3"/>
  <c r="AM166" i="3"/>
  <c r="AN165" i="3"/>
  <c r="AM165" i="3"/>
  <c r="AN164" i="3"/>
  <c r="AM164" i="3"/>
  <c r="AN163" i="3"/>
  <c r="AM163" i="3"/>
  <c r="AN162" i="3"/>
  <c r="AM162" i="3"/>
  <c r="AN161" i="3"/>
  <c r="AM161" i="3"/>
  <c r="AN160" i="3"/>
  <c r="AM160" i="3"/>
  <c r="AN159" i="3"/>
  <c r="AM159" i="3"/>
  <c r="AN158" i="3"/>
  <c r="AM158" i="3"/>
  <c r="AN157" i="3"/>
  <c r="AM157" i="3"/>
  <c r="AN156" i="3"/>
  <c r="AM156" i="3"/>
  <c r="AN155" i="3"/>
  <c r="AM155" i="3"/>
  <c r="AN154" i="3"/>
  <c r="AM154" i="3"/>
  <c r="AN153" i="3"/>
  <c r="AM153" i="3"/>
  <c r="AN152" i="3"/>
  <c r="AM152" i="3"/>
  <c r="AN151" i="3"/>
  <c r="AM151" i="3"/>
  <c r="AN150" i="3"/>
  <c r="AM150" i="3"/>
  <c r="AN149" i="3"/>
  <c r="AM149" i="3"/>
  <c r="AN148" i="3"/>
  <c r="AM148" i="3"/>
  <c r="AN147" i="3"/>
  <c r="AM147" i="3"/>
  <c r="AN146" i="3"/>
  <c r="AM146" i="3"/>
  <c r="AN145" i="3"/>
  <c r="AM145" i="3"/>
  <c r="AN144" i="3"/>
  <c r="AM144" i="3"/>
  <c r="AN143" i="3"/>
  <c r="AM143" i="3"/>
  <c r="AN142" i="3"/>
  <c r="AM142" i="3"/>
  <c r="AN141" i="3"/>
  <c r="AM141" i="3"/>
  <c r="AN140" i="3"/>
  <c r="AM140" i="3"/>
  <c r="AN139" i="3"/>
  <c r="AM139" i="3"/>
  <c r="AN138" i="3"/>
  <c r="AM138" i="3"/>
  <c r="AN137" i="3"/>
  <c r="AM137" i="3"/>
  <c r="AN136" i="3"/>
  <c r="AM136" i="3"/>
  <c r="AN135" i="3"/>
  <c r="AM135" i="3"/>
  <c r="AN134" i="3"/>
  <c r="AM134" i="3"/>
  <c r="AN133" i="3"/>
  <c r="AM133" i="3"/>
  <c r="AN132" i="3"/>
  <c r="AM132" i="3"/>
  <c r="AN131" i="3"/>
  <c r="AM131" i="3"/>
  <c r="AN130" i="3"/>
  <c r="AM130" i="3"/>
  <c r="AN129" i="3"/>
  <c r="AM129" i="3"/>
  <c r="AN128" i="3"/>
  <c r="AM128" i="3"/>
  <c r="AN127" i="3"/>
  <c r="AM127" i="3"/>
  <c r="AN126" i="3"/>
  <c r="AM126" i="3"/>
  <c r="AN125" i="3"/>
  <c r="AM125" i="3"/>
  <c r="AN124" i="3"/>
  <c r="AM124" i="3"/>
  <c r="AN123" i="3"/>
  <c r="AM123" i="3"/>
  <c r="AN122" i="3"/>
  <c r="AM122" i="3"/>
  <c r="AN121" i="3"/>
  <c r="AM121" i="3"/>
  <c r="AN120" i="3"/>
  <c r="AM120" i="3"/>
  <c r="AN119" i="3"/>
  <c r="AM119" i="3"/>
  <c r="AN118" i="3"/>
  <c r="AM118" i="3"/>
  <c r="AN117" i="3"/>
  <c r="AM117" i="3"/>
  <c r="AN116" i="3"/>
  <c r="AM116" i="3"/>
  <c r="AN115" i="3"/>
  <c r="AM115" i="3"/>
  <c r="AN114" i="3"/>
  <c r="AM114" i="3"/>
  <c r="AN113" i="3"/>
  <c r="AM113" i="3"/>
  <c r="AN112" i="3"/>
  <c r="AM112" i="3"/>
  <c r="AN111" i="3"/>
  <c r="AM111" i="3"/>
  <c r="AN110" i="3"/>
  <c r="AM110" i="3"/>
  <c r="AN109" i="3"/>
  <c r="AM109" i="3"/>
  <c r="AN108" i="3"/>
  <c r="AM108" i="3"/>
  <c r="AN107" i="3"/>
  <c r="AM107" i="3"/>
  <c r="AN106" i="3"/>
  <c r="AM106" i="3"/>
  <c r="AN105" i="3"/>
  <c r="AM105" i="3"/>
  <c r="AN104" i="3"/>
  <c r="AM104" i="3"/>
  <c r="AN103" i="3"/>
  <c r="AM103" i="3"/>
  <c r="AN102" i="3"/>
  <c r="AM102" i="3"/>
  <c r="AN101" i="3"/>
  <c r="AM101" i="3"/>
  <c r="AN100" i="3"/>
  <c r="AM100" i="3"/>
  <c r="AN99" i="3"/>
  <c r="AM99" i="3"/>
  <c r="AN98" i="3"/>
  <c r="AM98" i="3"/>
  <c r="AN97" i="3"/>
  <c r="AM97" i="3"/>
  <c r="AN96" i="3"/>
  <c r="AM96" i="3"/>
  <c r="AN95" i="3"/>
  <c r="AM95" i="3"/>
  <c r="AN94" i="3"/>
  <c r="AM94" i="3"/>
  <c r="AN93" i="3"/>
  <c r="AM93" i="3"/>
  <c r="AN92" i="3"/>
  <c r="AM92" i="3"/>
  <c r="AN91" i="3"/>
  <c r="AM91" i="3"/>
  <c r="AN90" i="3"/>
  <c r="AM90" i="3"/>
  <c r="AN89" i="3"/>
  <c r="AM89" i="3"/>
  <c r="AN88" i="3"/>
  <c r="AM88" i="3"/>
  <c r="AN87" i="3"/>
  <c r="AM87" i="3"/>
  <c r="AN86" i="3"/>
  <c r="AM86" i="3"/>
  <c r="AN83" i="3"/>
  <c r="AM83" i="3"/>
  <c r="AN82" i="3"/>
  <c r="AM82" i="3"/>
  <c r="AN81" i="3"/>
  <c r="AM81" i="3"/>
  <c r="AN80" i="3"/>
  <c r="AM80" i="3"/>
  <c r="AN79" i="3"/>
  <c r="AM79" i="3"/>
  <c r="AN78" i="3"/>
  <c r="AM78" i="3"/>
  <c r="AN77" i="3"/>
  <c r="AM77" i="3"/>
  <c r="AN76" i="3"/>
  <c r="AM76" i="3"/>
  <c r="AN75" i="3"/>
  <c r="AM75" i="3"/>
  <c r="AN74" i="3"/>
  <c r="AM74" i="3"/>
  <c r="AN73" i="3"/>
  <c r="AM73" i="3"/>
  <c r="AN72" i="3"/>
  <c r="AM72" i="3"/>
  <c r="AN71" i="3"/>
  <c r="AM71" i="3"/>
  <c r="AN70" i="3"/>
  <c r="AM70" i="3"/>
  <c r="AN69" i="3"/>
  <c r="AM69" i="3"/>
  <c r="AN68" i="3"/>
  <c r="AM68" i="3"/>
  <c r="AN67" i="3"/>
  <c r="AM67" i="3"/>
  <c r="AN66" i="3"/>
  <c r="AM66" i="3"/>
  <c r="AN65" i="3"/>
  <c r="AM65" i="3"/>
  <c r="AN64" i="3"/>
  <c r="AM64" i="3"/>
  <c r="AN63" i="3"/>
  <c r="AM63" i="3"/>
  <c r="AN62" i="3"/>
  <c r="AM62" i="3"/>
  <c r="AN61" i="3"/>
  <c r="AM61" i="3"/>
  <c r="AN60" i="3"/>
  <c r="AM60" i="3"/>
  <c r="AN59" i="3"/>
  <c r="AM59" i="3"/>
  <c r="AN58" i="3"/>
  <c r="AM58" i="3"/>
  <c r="AN57" i="3"/>
  <c r="AM57" i="3"/>
  <c r="AN56" i="3"/>
  <c r="AM56" i="3"/>
  <c r="AN55" i="3"/>
  <c r="AM55" i="3"/>
  <c r="AN54" i="3"/>
  <c r="AM54" i="3"/>
  <c r="AN53" i="3"/>
  <c r="AM53" i="3"/>
  <c r="AN52" i="3"/>
  <c r="AM52" i="3"/>
  <c r="AN51" i="3"/>
  <c r="AM51" i="3"/>
  <c r="AN50" i="3"/>
  <c r="AM50" i="3"/>
  <c r="AN49" i="3"/>
  <c r="AM49" i="3"/>
  <c r="AN48" i="3"/>
  <c r="AM48" i="3"/>
  <c r="AN47" i="3"/>
  <c r="AM47" i="3"/>
  <c r="AN46" i="3"/>
  <c r="AM46" i="3"/>
  <c r="AN45" i="3"/>
  <c r="AM45" i="3"/>
  <c r="AN44" i="3"/>
  <c r="AM44" i="3"/>
  <c r="AN43" i="3"/>
  <c r="AM43" i="3"/>
  <c r="AN42" i="3"/>
  <c r="AM42" i="3"/>
  <c r="AN41" i="3"/>
  <c r="AM41" i="3"/>
  <c r="AN40" i="3"/>
  <c r="AM40" i="3"/>
  <c r="AN39" i="3"/>
  <c r="AM39" i="3"/>
  <c r="AN38" i="3"/>
  <c r="AM38" i="3"/>
  <c r="AN37" i="3"/>
  <c r="AM37" i="3"/>
  <c r="AN36" i="3"/>
  <c r="AM36" i="3"/>
  <c r="AN35" i="3"/>
  <c r="AM35" i="3"/>
  <c r="AN34" i="3"/>
  <c r="AM34" i="3"/>
  <c r="AN33" i="3"/>
  <c r="AM33" i="3"/>
  <c r="AN32" i="3"/>
  <c r="AM32" i="3"/>
  <c r="AN31" i="3"/>
  <c r="AM31" i="3"/>
  <c r="AN30" i="3"/>
  <c r="AM30" i="3"/>
  <c r="AN29" i="3"/>
  <c r="AM29" i="3"/>
  <c r="AN28" i="3"/>
  <c r="AM28" i="3"/>
  <c r="AN27" i="3"/>
  <c r="AM27" i="3"/>
  <c r="AN26" i="3"/>
  <c r="AM26" i="3"/>
  <c r="AN25" i="3"/>
  <c r="AM25" i="3"/>
  <c r="AN24" i="3"/>
  <c r="AM24" i="3"/>
  <c r="AN23" i="3"/>
  <c r="AM23" i="3"/>
  <c r="AN22" i="3"/>
  <c r="AM22" i="3"/>
  <c r="AN21" i="3"/>
  <c r="AM21" i="3"/>
  <c r="AN20" i="3"/>
  <c r="AM20" i="3"/>
  <c r="AN19" i="3"/>
  <c r="AM19" i="3"/>
  <c r="AN18" i="3"/>
  <c r="AM18" i="3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L128" i="4"/>
  <c r="AL129" i="4"/>
  <c r="AL130" i="4"/>
  <c r="AL131" i="4"/>
  <c r="AL132" i="4"/>
  <c r="AL133" i="4"/>
  <c r="AL134" i="4"/>
  <c r="AL135" i="4"/>
  <c r="AL136" i="4"/>
  <c r="AL137" i="4"/>
  <c r="AL138" i="4"/>
  <c r="AL139" i="4"/>
  <c r="AL140" i="4"/>
  <c r="AL141" i="4"/>
  <c r="AL142" i="4"/>
  <c r="AL143" i="4"/>
  <c r="AL144" i="4"/>
  <c r="AL145" i="4"/>
  <c r="AL146" i="4"/>
  <c r="AL147" i="4"/>
  <c r="AL148" i="4"/>
  <c r="AL149" i="4"/>
  <c r="AL150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6" i="4"/>
  <c r="AM19" i="2" l="1"/>
  <c r="AM23" i="2" l="1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20" i="2"/>
  <c r="AM18" i="2"/>
  <c r="AM21" i="2"/>
  <c r="AM22" i="2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17" i="3"/>
  <c r="M127" i="12" l="1"/>
  <c r="F127" i="12"/>
  <c r="M126" i="12"/>
  <c r="F126" i="12"/>
  <c r="M125" i="12"/>
  <c r="F125" i="12"/>
  <c r="M124" i="12"/>
  <c r="F124" i="12"/>
  <c r="M123" i="12"/>
  <c r="F123" i="12"/>
  <c r="M122" i="12"/>
  <c r="F122" i="12"/>
  <c r="M121" i="12"/>
  <c r="F121" i="12"/>
  <c r="M120" i="12"/>
  <c r="F120" i="12"/>
  <c r="M119" i="12"/>
  <c r="F119" i="12"/>
  <c r="M118" i="12"/>
  <c r="F118" i="12"/>
  <c r="M117" i="12"/>
  <c r="F117" i="12"/>
  <c r="M116" i="12"/>
  <c r="F116" i="12"/>
  <c r="M115" i="12"/>
  <c r="F115" i="12"/>
  <c r="M114" i="12"/>
  <c r="F114" i="12"/>
  <c r="M113" i="12"/>
  <c r="F113" i="12"/>
  <c r="M112" i="12"/>
  <c r="F112" i="12"/>
  <c r="M111" i="12"/>
  <c r="F111" i="12"/>
  <c r="M110" i="12"/>
  <c r="F110" i="12"/>
  <c r="M109" i="12"/>
  <c r="F109" i="12"/>
  <c r="M108" i="12"/>
  <c r="F108" i="12"/>
  <c r="M107" i="12"/>
  <c r="F107" i="12"/>
  <c r="M106" i="12"/>
  <c r="F106" i="12"/>
  <c r="M105" i="12"/>
  <c r="F105" i="12"/>
  <c r="M104" i="12"/>
  <c r="F104" i="12"/>
  <c r="M103" i="12"/>
  <c r="F103" i="12"/>
  <c r="M102" i="12"/>
  <c r="F102" i="12"/>
  <c r="M101" i="12"/>
  <c r="F101" i="12"/>
  <c r="M100" i="12"/>
  <c r="F100" i="12"/>
  <c r="M99" i="12"/>
  <c r="F99" i="12"/>
  <c r="M98" i="12"/>
  <c r="F98" i="12"/>
  <c r="M97" i="12"/>
  <c r="F97" i="12"/>
  <c r="M96" i="12"/>
  <c r="F96" i="12"/>
  <c r="M95" i="12"/>
  <c r="F95" i="12"/>
  <c r="M94" i="12"/>
  <c r="F94" i="12"/>
  <c r="M93" i="12"/>
  <c r="F93" i="12"/>
  <c r="M92" i="12"/>
  <c r="F92" i="12"/>
  <c r="M91" i="12"/>
  <c r="F91" i="12"/>
  <c r="M90" i="12"/>
  <c r="F90" i="12"/>
  <c r="M89" i="12"/>
  <c r="F89" i="12"/>
  <c r="M88" i="12"/>
  <c r="F88" i="12"/>
  <c r="M87" i="12"/>
  <c r="F87" i="12"/>
  <c r="M86" i="12"/>
  <c r="F86" i="12"/>
  <c r="M85" i="12"/>
  <c r="F85" i="12"/>
  <c r="M84" i="12"/>
  <c r="F84" i="12"/>
  <c r="M83" i="12"/>
  <c r="F83" i="12"/>
  <c r="M82" i="12"/>
  <c r="F82" i="12"/>
  <c r="M81" i="12"/>
  <c r="F81" i="12"/>
  <c r="M80" i="12"/>
  <c r="F80" i="12"/>
  <c r="M79" i="12"/>
  <c r="F79" i="12"/>
  <c r="M78" i="12"/>
  <c r="F78" i="12"/>
  <c r="M77" i="12"/>
  <c r="F77" i="12"/>
  <c r="M76" i="12"/>
  <c r="F76" i="12"/>
  <c r="M75" i="12"/>
  <c r="F75" i="12"/>
  <c r="M74" i="12"/>
  <c r="F74" i="12"/>
  <c r="M73" i="12"/>
  <c r="F73" i="12"/>
  <c r="M72" i="12"/>
  <c r="F72" i="12"/>
  <c r="M71" i="12"/>
  <c r="F71" i="12"/>
  <c r="M70" i="12"/>
  <c r="F70" i="12"/>
  <c r="M69" i="12"/>
  <c r="F69" i="12"/>
  <c r="M68" i="12"/>
  <c r="F68" i="12"/>
  <c r="M67" i="12"/>
  <c r="F67" i="12"/>
  <c r="M66" i="12"/>
  <c r="F66" i="12"/>
  <c r="M65" i="12"/>
  <c r="F65" i="12"/>
  <c r="M64" i="12"/>
  <c r="F64" i="12"/>
  <c r="M63" i="12"/>
  <c r="F63" i="12"/>
  <c r="M62" i="12"/>
  <c r="F62" i="12"/>
  <c r="M61" i="12"/>
  <c r="F61" i="12"/>
  <c r="M60" i="12"/>
  <c r="F60" i="12"/>
  <c r="M59" i="12"/>
  <c r="F59" i="12"/>
  <c r="M58" i="12"/>
  <c r="F58" i="12"/>
  <c r="M57" i="12"/>
  <c r="F57" i="12"/>
  <c r="M56" i="12"/>
  <c r="F56" i="12"/>
  <c r="M55" i="12"/>
  <c r="F55" i="12"/>
  <c r="M54" i="12"/>
  <c r="F54" i="12"/>
  <c r="M53" i="12"/>
  <c r="F53" i="12"/>
  <c r="M52" i="12"/>
  <c r="F52" i="12"/>
  <c r="M51" i="12"/>
  <c r="F51" i="12"/>
  <c r="M50" i="12"/>
  <c r="F50" i="12"/>
  <c r="M49" i="12"/>
  <c r="F49" i="12"/>
  <c r="M48" i="12"/>
  <c r="F48" i="12"/>
  <c r="M47" i="12"/>
  <c r="F47" i="12"/>
  <c r="M46" i="12"/>
  <c r="F46" i="12"/>
  <c r="M45" i="12"/>
  <c r="F45" i="12"/>
  <c r="M44" i="12"/>
  <c r="F44" i="12"/>
  <c r="M43" i="12"/>
  <c r="F43" i="12"/>
  <c r="M42" i="12"/>
  <c r="F42" i="12"/>
  <c r="M41" i="12"/>
  <c r="F41" i="12"/>
  <c r="M40" i="12"/>
  <c r="F40" i="12"/>
  <c r="M39" i="12"/>
  <c r="F39" i="12"/>
  <c r="M38" i="12"/>
  <c r="F38" i="12"/>
  <c r="M37" i="12"/>
  <c r="F37" i="12"/>
  <c r="M36" i="12"/>
  <c r="F36" i="12"/>
  <c r="M35" i="12"/>
  <c r="F35" i="12"/>
  <c r="M34" i="12"/>
  <c r="F34" i="12"/>
  <c r="M33" i="12"/>
  <c r="F33" i="12"/>
  <c r="M32" i="12"/>
  <c r="F32" i="12"/>
  <c r="M31" i="12"/>
  <c r="F31" i="12"/>
  <c r="M30" i="12"/>
  <c r="F30" i="12"/>
  <c r="M29" i="12"/>
  <c r="F29" i="12"/>
  <c r="M28" i="12"/>
  <c r="F28" i="12"/>
  <c r="M27" i="12"/>
  <c r="F27" i="12"/>
  <c r="M26" i="12"/>
  <c r="F26" i="12"/>
  <c r="M25" i="12"/>
  <c r="F25" i="12"/>
  <c r="M24" i="12"/>
  <c r="F24" i="12"/>
  <c r="M23" i="12"/>
  <c r="F23" i="12"/>
  <c r="M22" i="12"/>
  <c r="F22" i="12"/>
  <c r="M21" i="12"/>
  <c r="F21" i="12"/>
  <c r="M20" i="12"/>
  <c r="F20" i="12"/>
  <c r="M19" i="12"/>
  <c r="F19" i="12"/>
  <c r="M18" i="12"/>
  <c r="F18" i="12"/>
  <c r="M17" i="12"/>
  <c r="F17" i="12"/>
  <c r="M16" i="12"/>
  <c r="F16" i="12"/>
  <c r="S125" i="11" l="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R22" i="11"/>
  <c r="R21" i="11"/>
  <c r="R20" i="11"/>
  <c r="R19" i="11"/>
  <c r="R18" i="11"/>
  <c r="R17" i="11"/>
  <c r="R16" i="11"/>
  <c r="S178" i="10"/>
  <c r="R178" i="10"/>
  <c r="S177" i="10"/>
  <c r="R177" i="10"/>
  <c r="S176" i="10"/>
  <c r="R176" i="10"/>
  <c r="S175" i="10"/>
  <c r="R175" i="10"/>
  <c r="S174" i="10"/>
  <c r="R174" i="10"/>
  <c r="S173" i="10"/>
  <c r="R173" i="10"/>
  <c r="S172" i="10"/>
  <c r="R172" i="10"/>
  <c r="S171" i="10"/>
  <c r="R171" i="10"/>
  <c r="S170" i="10"/>
  <c r="R170" i="10"/>
  <c r="S169" i="10"/>
  <c r="R169" i="10"/>
  <c r="S168" i="10"/>
  <c r="R168" i="10"/>
  <c r="S167" i="10"/>
  <c r="R167" i="10"/>
  <c r="S166" i="10"/>
  <c r="R166" i="10"/>
  <c r="S165" i="10"/>
  <c r="R165" i="10"/>
  <c r="S164" i="10"/>
  <c r="R164" i="10"/>
  <c r="S163" i="10"/>
  <c r="R163" i="10"/>
  <c r="S162" i="10"/>
  <c r="R162" i="10"/>
  <c r="S161" i="10"/>
  <c r="R161" i="10"/>
  <c r="S160" i="10"/>
  <c r="R160" i="10"/>
  <c r="S159" i="10"/>
  <c r="R159" i="10"/>
  <c r="S158" i="10"/>
  <c r="R158" i="10"/>
  <c r="S157" i="10"/>
  <c r="R157" i="10"/>
  <c r="S156" i="10"/>
  <c r="R156" i="10"/>
  <c r="S155" i="10"/>
  <c r="R155" i="10"/>
  <c r="S154" i="10"/>
  <c r="R154" i="10"/>
  <c r="S153" i="10"/>
  <c r="R153" i="10"/>
  <c r="S152" i="10"/>
  <c r="R152" i="10"/>
  <c r="S151" i="10"/>
  <c r="R151" i="10"/>
  <c r="S150" i="10"/>
  <c r="R150" i="10"/>
  <c r="S149" i="10"/>
  <c r="R149" i="10"/>
  <c r="S148" i="10"/>
  <c r="R148" i="10"/>
  <c r="S147" i="10"/>
  <c r="R147" i="10"/>
  <c r="S146" i="10"/>
  <c r="R146" i="10"/>
  <c r="S145" i="10"/>
  <c r="R145" i="10"/>
  <c r="S144" i="10"/>
  <c r="R144" i="10"/>
  <c r="S143" i="10"/>
  <c r="R143" i="10"/>
  <c r="S142" i="10"/>
  <c r="R142" i="10"/>
  <c r="S141" i="10"/>
  <c r="R141" i="10"/>
  <c r="S140" i="10"/>
  <c r="R140" i="10"/>
  <c r="S139" i="10"/>
  <c r="R139" i="10"/>
  <c r="S138" i="10"/>
  <c r="R138" i="10"/>
  <c r="S137" i="10"/>
  <c r="R137" i="10"/>
  <c r="S136" i="10"/>
  <c r="R136" i="10"/>
  <c r="S135" i="10"/>
  <c r="R135" i="10"/>
  <c r="S134" i="10"/>
  <c r="R134" i="10"/>
  <c r="S133" i="10"/>
  <c r="R133" i="10"/>
  <c r="S132" i="10"/>
  <c r="R132" i="10"/>
  <c r="S131" i="10"/>
  <c r="R131" i="10"/>
  <c r="S130" i="10"/>
  <c r="R130" i="10"/>
  <c r="S129" i="10"/>
  <c r="R129" i="10"/>
  <c r="S128" i="10"/>
  <c r="R128" i="10"/>
  <c r="S127" i="10"/>
  <c r="R127" i="10"/>
  <c r="S126" i="10"/>
  <c r="R126" i="10"/>
  <c r="S125" i="10"/>
  <c r="R125" i="10"/>
  <c r="S124" i="10"/>
  <c r="R124" i="10"/>
  <c r="S123" i="10"/>
  <c r="R123" i="10"/>
  <c r="S122" i="10"/>
  <c r="R122" i="10"/>
  <c r="S121" i="10"/>
  <c r="R121" i="10"/>
  <c r="S120" i="10"/>
  <c r="R120" i="10"/>
  <c r="S119" i="10"/>
  <c r="R119" i="10"/>
  <c r="S118" i="10"/>
  <c r="R118" i="10"/>
  <c r="S117" i="10"/>
  <c r="R117" i="10"/>
  <c r="S116" i="10"/>
  <c r="R116" i="10"/>
  <c r="S115" i="10"/>
  <c r="R115" i="10"/>
  <c r="S114" i="10"/>
  <c r="R114" i="10"/>
  <c r="S113" i="10"/>
  <c r="R113" i="10"/>
  <c r="S112" i="10"/>
  <c r="R112" i="10"/>
  <c r="S111" i="10"/>
  <c r="R111" i="10"/>
  <c r="S110" i="10"/>
  <c r="R110" i="10"/>
  <c r="S109" i="10"/>
  <c r="R109" i="10"/>
  <c r="S108" i="10"/>
  <c r="R108" i="10"/>
  <c r="S107" i="10"/>
  <c r="R107" i="10"/>
  <c r="S106" i="10"/>
  <c r="R106" i="10"/>
  <c r="S105" i="10"/>
  <c r="R105" i="10"/>
  <c r="S104" i="10"/>
  <c r="R104" i="10"/>
  <c r="S103" i="10"/>
  <c r="R103" i="10"/>
  <c r="S102" i="10"/>
  <c r="R102" i="10"/>
  <c r="S101" i="10"/>
  <c r="R101" i="10"/>
  <c r="S100" i="10"/>
  <c r="R100" i="10"/>
  <c r="S99" i="10"/>
  <c r="R99" i="10"/>
  <c r="S98" i="10"/>
  <c r="R98" i="10"/>
  <c r="S97" i="10"/>
  <c r="R97" i="10"/>
  <c r="S96" i="10"/>
  <c r="R96" i="10"/>
  <c r="S95" i="10"/>
  <c r="R95" i="10"/>
  <c r="S94" i="10"/>
  <c r="R94" i="10"/>
  <c r="S93" i="10"/>
  <c r="R93" i="10"/>
  <c r="S92" i="10"/>
  <c r="R92" i="10"/>
  <c r="S91" i="10"/>
  <c r="R91" i="10"/>
  <c r="S90" i="10"/>
  <c r="R90" i="10"/>
  <c r="S89" i="10"/>
  <c r="R89" i="10"/>
  <c r="S88" i="10"/>
  <c r="R88" i="10"/>
  <c r="S87" i="10"/>
  <c r="R87" i="10"/>
  <c r="S86" i="10"/>
  <c r="R86" i="10"/>
  <c r="S85" i="10"/>
  <c r="R85" i="10"/>
  <c r="S84" i="10"/>
  <c r="R84" i="10"/>
  <c r="S83" i="10"/>
  <c r="R83" i="10"/>
  <c r="S82" i="10"/>
  <c r="R82" i="10"/>
  <c r="S81" i="10"/>
  <c r="R81" i="10"/>
  <c r="S80" i="10"/>
  <c r="R80" i="10"/>
  <c r="S79" i="10"/>
  <c r="R79" i="10"/>
  <c r="S78" i="10"/>
  <c r="R78" i="10"/>
  <c r="S77" i="10"/>
  <c r="R77" i="10"/>
  <c r="S76" i="10"/>
  <c r="R76" i="10"/>
  <c r="S75" i="10"/>
  <c r="R75" i="10"/>
  <c r="S74" i="10"/>
  <c r="R74" i="10"/>
  <c r="S73" i="10"/>
  <c r="R73" i="10"/>
  <c r="S72" i="10"/>
  <c r="R72" i="10"/>
  <c r="S71" i="10"/>
  <c r="R71" i="10"/>
  <c r="S70" i="10"/>
  <c r="R70" i="10"/>
  <c r="S69" i="10"/>
  <c r="R69" i="10"/>
  <c r="S68" i="10"/>
  <c r="R68" i="10"/>
  <c r="S67" i="10"/>
  <c r="R67" i="10"/>
  <c r="S66" i="10"/>
  <c r="R66" i="10"/>
  <c r="S65" i="10"/>
  <c r="R65" i="10"/>
  <c r="S64" i="10"/>
  <c r="R64" i="10"/>
  <c r="S63" i="10"/>
  <c r="R63" i="10"/>
  <c r="S62" i="10"/>
  <c r="R62" i="10"/>
  <c r="S61" i="10"/>
  <c r="R61" i="10"/>
  <c r="S60" i="10"/>
  <c r="R60" i="10"/>
  <c r="S59" i="10"/>
  <c r="R59" i="10"/>
  <c r="S58" i="10"/>
  <c r="R58" i="10"/>
  <c r="S57" i="10"/>
  <c r="R57" i="10"/>
  <c r="S56" i="10"/>
  <c r="R56" i="10"/>
  <c r="S55" i="10"/>
  <c r="R55" i="10"/>
  <c r="S54" i="10"/>
  <c r="R54" i="10"/>
  <c r="S53" i="10"/>
  <c r="R53" i="10"/>
  <c r="S52" i="10"/>
  <c r="R52" i="10"/>
  <c r="S51" i="10"/>
  <c r="R51" i="10"/>
  <c r="S50" i="10"/>
  <c r="R50" i="10"/>
  <c r="S49" i="10"/>
  <c r="R49" i="10"/>
  <c r="S48" i="10"/>
  <c r="R48" i="10"/>
  <c r="S47" i="10"/>
  <c r="R47" i="10"/>
  <c r="S46" i="10"/>
  <c r="R46" i="10"/>
  <c r="S45" i="10"/>
  <c r="R45" i="10"/>
  <c r="S44" i="10"/>
  <c r="R44" i="10"/>
  <c r="S43" i="10"/>
  <c r="R43" i="10"/>
  <c r="S42" i="10"/>
  <c r="R42" i="10"/>
  <c r="S41" i="10"/>
  <c r="R41" i="10"/>
  <c r="S40" i="10"/>
  <c r="R40" i="10"/>
  <c r="S39" i="10"/>
  <c r="R39" i="10"/>
  <c r="S38" i="10"/>
  <c r="R38" i="10"/>
  <c r="S37" i="10"/>
  <c r="R37" i="10"/>
  <c r="S36" i="10"/>
  <c r="R36" i="10"/>
  <c r="S35" i="10"/>
  <c r="R35" i="10"/>
  <c r="S34" i="10"/>
  <c r="R34" i="10"/>
  <c r="S33" i="10"/>
  <c r="R33" i="10"/>
  <c r="S32" i="10"/>
  <c r="R32" i="10"/>
  <c r="S31" i="10"/>
  <c r="R31" i="10"/>
  <c r="S30" i="10"/>
  <c r="R30" i="10"/>
  <c r="S29" i="10"/>
  <c r="R29" i="10"/>
  <c r="S28" i="10"/>
  <c r="R28" i="10"/>
  <c r="S27" i="10"/>
  <c r="R27" i="10"/>
  <c r="S26" i="10"/>
  <c r="R26" i="10"/>
  <c r="S25" i="10"/>
  <c r="R25" i="10"/>
  <c r="S24" i="10"/>
  <c r="R24" i="10"/>
  <c r="S23" i="10"/>
  <c r="R23" i="10"/>
  <c r="S22" i="10"/>
  <c r="R22" i="10"/>
  <c r="S21" i="10"/>
  <c r="R21" i="10"/>
  <c r="S20" i="10"/>
  <c r="R20" i="10"/>
  <c r="S19" i="10"/>
  <c r="R19" i="10"/>
  <c r="S18" i="10"/>
  <c r="R18" i="10"/>
  <c r="S17" i="10"/>
  <c r="R17" i="10"/>
  <c r="S16" i="10"/>
  <c r="R16" i="10"/>
  <c r="V18" i="2" l="1"/>
  <c r="AA18" i="2"/>
</calcChain>
</file>

<file path=xl/comments1.xml><?xml version="1.0" encoding="utf-8"?>
<comments xmlns="http://schemas.openxmlformats.org/spreadsheetml/2006/main">
  <authors>
    <author>Windows Kullanıcısı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ilk sarsma deney numunesi 27/05/18</t>
        </r>
      </text>
    </comment>
  </commentList>
</comments>
</file>

<file path=xl/comments2.xml><?xml version="1.0" encoding="utf-8"?>
<comments xmlns="http://schemas.openxmlformats.org/spreadsheetml/2006/main">
  <authors>
    <author>fatih alemdar</author>
    <author>Windows Kullanıcısı</author>
  </authors>
  <commentList>
    <comment ref="AF15" authorId="0" shapeId="0">
      <text>
        <r>
          <rPr>
            <b/>
            <sz val="9"/>
            <color indexed="81"/>
            <rFont val="Tahoma"/>
            <family val="2"/>
            <charset val="162"/>
          </rPr>
          <t>fatih alemdar:</t>
        </r>
        <r>
          <rPr>
            <sz val="9"/>
            <color indexed="81"/>
            <rFont val="Tahoma"/>
            <family val="2"/>
            <charset val="162"/>
          </rPr>
          <t xml:space="preserve">
ex mesafesi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162"/>
          </rPr>
          <t>fatih alemdar:</t>
        </r>
        <r>
          <rPr>
            <sz val="9"/>
            <color indexed="81"/>
            <rFont val="Tahoma"/>
            <family val="2"/>
            <charset val="162"/>
          </rPr>
          <t xml:space="preserve">
shear center to cg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ilk sarsma deney numunesi 27/05/18</t>
        </r>
      </text>
    </comment>
  </commentList>
</comments>
</file>

<file path=xl/sharedStrings.xml><?xml version="1.0" encoding="utf-8"?>
<sst xmlns="http://schemas.openxmlformats.org/spreadsheetml/2006/main" count="4048" uniqueCount="1256">
  <si>
    <t>IPN 550</t>
  </si>
  <si>
    <t>M22</t>
  </si>
  <si>
    <t>IPN 500</t>
  </si>
  <si>
    <t>M20</t>
  </si>
  <si>
    <t>IPN 450</t>
  </si>
  <si>
    <t>M16</t>
  </si>
  <si>
    <t>IPN 400</t>
  </si>
  <si>
    <t>IPN 380</t>
  </si>
  <si>
    <t>IPN 360</t>
  </si>
  <si>
    <t>M12</t>
  </si>
  <si>
    <t>IPN 340</t>
  </si>
  <si>
    <t>IPN 320</t>
  </si>
  <si>
    <t>IPN 300</t>
  </si>
  <si>
    <t>IPN 280</t>
  </si>
  <si>
    <t>IPN 260</t>
  </si>
  <si>
    <t>IPN 240</t>
  </si>
  <si>
    <t>M10</t>
  </si>
  <si>
    <t>IPN 220</t>
  </si>
  <si>
    <t>IPN 200</t>
  </si>
  <si>
    <t>-</t>
  </si>
  <si>
    <t>IPN 180</t>
  </si>
  <si>
    <t>IPN 160</t>
  </si>
  <si>
    <t>IPN 140</t>
  </si>
  <si>
    <t>IPN 120</t>
  </si>
  <si>
    <t>IPN 100</t>
  </si>
  <si>
    <t>IPN 80</t>
  </si>
  <si>
    <t>BASINÇ</t>
  </si>
  <si>
    <t>EĞİLME</t>
  </si>
  <si>
    <r>
      <t>cm</t>
    </r>
    <r>
      <rPr>
        <vertAlign val="superscript"/>
        <sz val="9"/>
        <color indexed="8"/>
        <rFont val="Arial"/>
        <family val="2"/>
        <charset val="162"/>
      </rPr>
      <t>6</t>
    </r>
  </si>
  <si>
    <r>
      <t>cm</t>
    </r>
    <r>
      <rPr>
        <vertAlign val="superscript"/>
        <sz val="9"/>
        <color indexed="8"/>
        <rFont val="Arial"/>
        <family val="2"/>
        <charset val="162"/>
      </rPr>
      <t>4</t>
    </r>
  </si>
  <si>
    <t>mm</t>
  </si>
  <si>
    <t>cm</t>
  </si>
  <si>
    <r>
      <t>cm</t>
    </r>
    <r>
      <rPr>
        <vertAlign val="superscript"/>
        <sz val="10"/>
        <rFont val="Arial"/>
        <family val="2"/>
        <charset val="162"/>
      </rPr>
      <t>3</t>
    </r>
  </si>
  <si>
    <r>
      <t>cm</t>
    </r>
    <r>
      <rPr>
        <vertAlign val="superscript"/>
        <sz val="10"/>
        <rFont val="Arial"/>
        <family val="2"/>
        <charset val="162"/>
      </rPr>
      <t>4</t>
    </r>
  </si>
  <si>
    <r>
      <t>cm</t>
    </r>
    <r>
      <rPr>
        <vertAlign val="superscript"/>
        <sz val="10"/>
        <rFont val="Arial"/>
        <family val="2"/>
        <charset val="162"/>
      </rPr>
      <t>2</t>
    </r>
  </si>
  <si>
    <r>
      <t>cm</t>
    </r>
    <r>
      <rPr>
        <vertAlign val="superscript"/>
        <sz val="10"/>
        <rFont val="Arial"/>
        <family val="2"/>
        <charset val="162"/>
      </rPr>
      <t xml:space="preserve">4 </t>
    </r>
  </si>
  <si>
    <t>kg/m</t>
  </si>
  <si>
    <r>
      <t xml:space="preserve"> m</t>
    </r>
    <r>
      <rPr>
        <vertAlign val="superscript"/>
        <sz val="10"/>
        <rFont val="Arial"/>
        <family val="2"/>
        <charset val="162"/>
      </rPr>
      <t>2</t>
    </r>
    <r>
      <rPr>
        <sz val="8"/>
        <rFont val="Arial"/>
        <family val="2"/>
        <charset val="162"/>
      </rPr>
      <t>/t</t>
    </r>
  </si>
  <si>
    <r>
      <t>m</t>
    </r>
    <r>
      <rPr>
        <vertAlign val="superscript"/>
        <sz val="10"/>
        <rFont val="Arial"/>
        <family val="2"/>
        <charset val="162"/>
      </rPr>
      <t>2</t>
    </r>
    <r>
      <rPr>
        <sz val="8"/>
        <rFont val="Arial"/>
        <family val="2"/>
        <charset val="162"/>
      </rPr>
      <t>/m</t>
    </r>
  </si>
  <si>
    <t xml:space="preserve"> mm</t>
  </si>
  <si>
    <r>
      <t>s</t>
    </r>
    <r>
      <rPr>
        <vertAlign val="subscript"/>
        <sz val="12"/>
        <rFont val="Arial"/>
        <family val="2"/>
        <charset val="162"/>
      </rPr>
      <t>s</t>
    </r>
  </si>
  <si>
    <r>
      <t>W</t>
    </r>
    <r>
      <rPr>
        <vertAlign val="subscript"/>
        <sz val="12"/>
        <rFont val="Arial"/>
        <family val="2"/>
        <charset val="162"/>
      </rPr>
      <t>pl.z</t>
    </r>
  </si>
  <si>
    <r>
      <t>W</t>
    </r>
    <r>
      <rPr>
        <vertAlign val="subscript"/>
        <sz val="12"/>
        <rFont val="Arial"/>
        <family val="2"/>
        <charset val="162"/>
      </rPr>
      <t>el.z</t>
    </r>
  </si>
  <si>
    <r>
      <t>A</t>
    </r>
    <r>
      <rPr>
        <vertAlign val="subscript"/>
        <sz val="12"/>
        <rFont val="Arial"/>
        <family val="2"/>
        <charset val="162"/>
      </rPr>
      <t>vz</t>
    </r>
  </si>
  <si>
    <r>
      <t>W</t>
    </r>
    <r>
      <rPr>
        <vertAlign val="subscript"/>
        <sz val="12"/>
        <rFont val="Arial"/>
        <family val="2"/>
        <charset val="162"/>
      </rPr>
      <t>pl.y</t>
    </r>
  </si>
  <si>
    <r>
      <t>W</t>
    </r>
    <r>
      <rPr>
        <vertAlign val="subscript"/>
        <sz val="12"/>
        <rFont val="Arial"/>
        <family val="2"/>
        <charset val="162"/>
      </rPr>
      <t>el.y</t>
    </r>
  </si>
  <si>
    <t>G</t>
  </si>
  <si>
    <r>
      <t>A</t>
    </r>
    <r>
      <rPr>
        <vertAlign val="subscript"/>
        <sz val="12"/>
        <rFont val="Arial"/>
        <family val="2"/>
        <charset val="162"/>
      </rPr>
      <t>G</t>
    </r>
  </si>
  <si>
    <r>
      <t>A</t>
    </r>
    <r>
      <rPr>
        <vertAlign val="subscript"/>
        <sz val="12"/>
        <rFont val="Arial"/>
        <family val="2"/>
        <charset val="162"/>
      </rPr>
      <t>L</t>
    </r>
  </si>
  <si>
    <r>
      <t>p</t>
    </r>
    <r>
      <rPr>
        <vertAlign val="subscript"/>
        <sz val="12"/>
        <rFont val="Arial"/>
        <family val="2"/>
        <charset val="162"/>
      </rPr>
      <t>max</t>
    </r>
  </si>
  <si>
    <r>
      <t>p</t>
    </r>
    <r>
      <rPr>
        <vertAlign val="subscript"/>
        <sz val="12"/>
        <rFont val="Arial"/>
        <family val="2"/>
        <charset val="162"/>
      </rPr>
      <t>min</t>
    </r>
  </si>
  <si>
    <t>Ø</t>
  </si>
  <si>
    <t>d</t>
  </si>
  <si>
    <t>A</t>
  </si>
  <si>
    <r>
      <t>r</t>
    </r>
    <r>
      <rPr>
        <vertAlign val="subscript"/>
        <sz val="12"/>
        <rFont val="Arial"/>
        <family val="2"/>
        <charset val="162"/>
      </rPr>
      <t>2</t>
    </r>
  </si>
  <si>
    <r>
      <t>r</t>
    </r>
    <r>
      <rPr>
        <vertAlign val="subscript"/>
        <sz val="12"/>
        <rFont val="Arial"/>
        <family val="2"/>
        <charset val="162"/>
      </rPr>
      <t>1</t>
    </r>
  </si>
  <si>
    <r>
      <t>t</t>
    </r>
    <r>
      <rPr>
        <vertAlign val="subscript"/>
        <sz val="12"/>
        <rFont val="Arial"/>
        <family val="2"/>
        <charset val="162"/>
      </rPr>
      <t>f</t>
    </r>
  </si>
  <si>
    <r>
      <t>t</t>
    </r>
    <r>
      <rPr>
        <vertAlign val="subscript"/>
        <sz val="12"/>
        <rFont val="Arial"/>
        <family val="2"/>
        <charset val="162"/>
      </rPr>
      <t>w</t>
    </r>
  </si>
  <si>
    <t>b</t>
  </si>
  <si>
    <t>h</t>
  </si>
  <si>
    <t>ENV 1993 1-1</t>
  </si>
  <si>
    <t>ZAYIF EKSEN z-z</t>
  </si>
  <si>
    <t>KUVVETLİ EKSEN y-y</t>
  </si>
  <si>
    <t>KESİT</t>
  </si>
  <si>
    <t>YÜZEY ALANI</t>
  </si>
  <si>
    <t>TASARIM ÖLÇÜLERİ</t>
  </si>
  <si>
    <t>ALANI</t>
  </si>
  <si>
    <t>ÖLÇÜLER</t>
  </si>
  <si>
    <t>SINIFLAMA</t>
  </si>
  <si>
    <t>STATİK DEĞERLER</t>
  </si>
  <si>
    <t>flange slope: 14%</t>
  </si>
  <si>
    <t>standart profiller</t>
  </si>
  <si>
    <t>Avrupa kesit</t>
  </si>
  <si>
    <t>IPE 750 x 196</t>
  </si>
  <si>
    <t>M27</t>
  </si>
  <si>
    <t>IPE 750 x 173</t>
  </si>
  <si>
    <t>IPE 750 x 147</t>
  </si>
  <si>
    <t>IPE O 600</t>
  </si>
  <si>
    <t>IPE 600</t>
  </si>
  <si>
    <t>IPE A 600</t>
  </si>
  <si>
    <t>IPE O 550</t>
  </si>
  <si>
    <t>M24</t>
  </si>
  <si>
    <t xml:space="preserve">IPE 550                 </t>
  </si>
  <si>
    <t>IPE A 550</t>
  </si>
  <si>
    <t>IPE O 500</t>
  </si>
  <si>
    <t>IPE 500</t>
  </si>
  <si>
    <t>IPE A 500</t>
  </si>
  <si>
    <t>IPE O 450</t>
  </si>
  <si>
    <t>IPE 450</t>
  </si>
  <si>
    <t>IPE A 450</t>
  </si>
  <si>
    <t>IPE O 400</t>
  </si>
  <si>
    <t>IPE 400</t>
  </si>
  <si>
    <t>IPE A 400</t>
  </si>
  <si>
    <t>IPE O 360</t>
  </si>
  <si>
    <t>IPE 360</t>
  </si>
  <si>
    <t>IPE A 360</t>
  </si>
  <si>
    <t>IPE O 330</t>
  </si>
  <si>
    <t>IPE 330</t>
  </si>
  <si>
    <t>IPE A 330</t>
  </si>
  <si>
    <t>IPE O 300</t>
  </si>
  <si>
    <t>IPE 300</t>
  </si>
  <si>
    <t>IPE A 300</t>
  </si>
  <si>
    <t>IPE O 270</t>
  </si>
  <si>
    <t>IPE 270</t>
  </si>
  <si>
    <t>IPE A 270</t>
  </si>
  <si>
    <t>IPE O 240</t>
  </si>
  <si>
    <t>IPE 240</t>
  </si>
  <si>
    <t>IPE A 240</t>
  </si>
  <si>
    <t>IPE O 220</t>
  </si>
  <si>
    <t>IPE 220</t>
  </si>
  <si>
    <t>IPE A 220</t>
  </si>
  <si>
    <t>IPE O 200</t>
  </si>
  <si>
    <t>IPE 200</t>
  </si>
  <si>
    <t>IPE A 200</t>
  </si>
  <si>
    <t>IPE O 180</t>
  </si>
  <si>
    <t>IPE 180</t>
  </si>
  <si>
    <t>IPE A 180</t>
  </si>
  <si>
    <t>IPE 160</t>
  </si>
  <si>
    <t>IPE A 160</t>
  </si>
  <si>
    <t>IPE 140</t>
  </si>
  <si>
    <t>IPE A 140</t>
  </si>
  <si>
    <t>IPE 120</t>
  </si>
  <si>
    <t>IPE A 120</t>
  </si>
  <si>
    <t>IPE 100</t>
  </si>
  <si>
    <t>IPE A 100</t>
  </si>
  <si>
    <r>
      <t>cm</t>
    </r>
    <r>
      <rPr>
        <vertAlign val="superscript"/>
        <sz val="8"/>
        <color indexed="8"/>
        <rFont val="Arial"/>
        <family val="2"/>
        <charset val="162"/>
      </rPr>
      <t>6</t>
    </r>
  </si>
  <si>
    <r>
      <t>cm</t>
    </r>
    <r>
      <rPr>
        <vertAlign val="superscript"/>
        <sz val="8"/>
        <color indexed="8"/>
        <rFont val="Arial"/>
        <family val="2"/>
        <charset val="162"/>
      </rPr>
      <t>4</t>
    </r>
  </si>
  <si>
    <r>
      <t>cm</t>
    </r>
    <r>
      <rPr>
        <vertAlign val="superscript"/>
        <sz val="8"/>
        <rFont val="Arial"/>
        <family val="2"/>
        <charset val="162"/>
      </rPr>
      <t>3</t>
    </r>
  </si>
  <si>
    <r>
      <t>cm</t>
    </r>
    <r>
      <rPr>
        <vertAlign val="superscript"/>
        <sz val="8"/>
        <rFont val="Arial"/>
        <family val="2"/>
        <charset val="162"/>
      </rPr>
      <t>4</t>
    </r>
  </si>
  <si>
    <r>
      <t>cm</t>
    </r>
    <r>
      <rPr>
        <vertAlign val="superscript"/>
        <sz val="8"/>
        <rFont val="Arial"/>
        <family val="2"/>
        <charset val="162"/>
      </rPr>
      <t>2</t>
    </r>
  </si>
  <si>
    <r>
      <t>cm</t>
    </r>
    <r>
      <rPr>
        <vertAlign val="superscript"/>
        <sz val="9"/>
        <rFont val="Arial"/>
        <family val="2"/>
        <charset val="162"/>
      </rPr>
      <t>3</t>
    </r>
  </si>
  <si>
    <r>
      <t>cm</t>
    </r>
    <r>
      <rPr>
        <vertAlign val="superscript"/>
        <sz val="9"/>
        <rFont val="Arial"/>
        <family val="2"/>
        <charset val="162"/>
      </rPr>
      <t>4</t>
    </r>
    <r>
      <rPr>
        <vertAlign val="superscript"/>
        <sz val="12"/>
        <rFont val="Arial"/>
        <family val="2"/>
        <charset val="162"/>
      </rPr>
      <t xml:space="preserve"> </t>
    </r>
  </si>
  <si>
    <r>
      <t xml:space="preserve"> m</t>
    </r>
    <r>
      <rPr>
        <vertAlign val="superscript"/>
        <sz val="8"/>
        <rFont val="Arial"/>
        <family val="2"/>
        <charset val="162"/>
      </rPr>
      <t>2</t>
    </r>
    <r>
      <rPr>
        <sz val="8"/>
        <rFont val="Arial"/>
        <family val="2"/>
        <charset val="162"/>
      </rPr>
      <t>/t</t>
    </r>
  </si>
  <si>
    <r>
      <t>m</t>
    </r>
    <r>
      <rPr>
        <vertAlign val="superscript"/>
        <sz val="8"/>
        <rFont val="Arial"/>
        <family val="2"/>
        <charset val="162"/>
      </rPr>
      <t>2</t>
    </r>
    <r>
      <rPr>
        <sz val="8"/>
        <rFont val="Arial"/>
        <family val="2"/>
        <charset val="162"/>
      </rPr>
      <t>/m</t>
    </r>
  </si>
  <si>
    <r>
      <t>cm</t>
    </r>
    <r>
      <rPr>
        <vertAlign val="superscript"/>
        <sz val="9"/>
        <rFont val="Arial"/>
        <family val="2"/>
        <charset val="162"/>
      </rPr>
      <t>2</t>
    </r>
  </si>
  <si>
    <r>
      <t>h</t>
    </r>
    <r>
      <rPr>
        <vertAlign val="subscript"/>
        <sz val="12"/>
        <rFont val="Arial"/>
        <family val="2"/>
        <charset val="162"/>
      </rPr>
      <t>i</t>
    </r>
  </si>
  <si>
    <t>r</t>
  </si>
  <si>
    <t>IPE 750</t>
  </si>
  <si>
    <t>IPE O 180 - 600</t>
  </si>
  <si>
    <t>IPE A 100 - 600</t>
  </si>
  <si>
    <t>Euronorm 19-57</t>
  </si>
  <si>
    <t>IPE 100 - 600</t>
  </si>
  <si>
    <t>I-profiller</t>
  </si>
  <si>
    <t xml:space="preserve"> </t>
  </si>
  <si>
    <t>HI</t>
  </si>
  <si>
    <t>HL 1100 R</t>
  </si>
  <si>
    <t>HL 1100 M</t>
  </si>
  <si>
    <t>HL 1100 B</t>
  </si>
  <si>
    <t>HL 1100 A</t>
  </si>
  <si>
    <t>HL 1000 x 883</t>
  </si>
  <si>
    <t>HL 1000 x 748</t>
  </si>
  <si>
    <t>HL 1000 x 642</t>
  </si>
  <si>
    <t>HL 1000 x 554</t>
  </si>
  <si>
    <t>HL 1000 x 477</t>
  </si>
  <si>
    <t>HL 1000 M</t>
  </si>
  <si>
    <t>HL 1000 B</t>
  </si>
  <si>
    <t>HL 1000 A</t>
  </si>
  <si>
    <t>HL 1000 x 296</t>
  </si>
  <si>
    <t>HL 920 x 967</t>
  </si>
  <si>
    <t>HL 920 x 784</t>
  </si>
  <si>
    <t>HL 920 x 653</t>
  </si>
  <si>
    <t>HL 920 x 585</t>
  </si>
  <si>
    <t>HL 920 x 534</t>
  </si>
  <si>
    <t>HL 920 x 488</t>
  </si>
  <si>
    <t>HL 920 x 446</t>
  </si>
  <si>
    <t>HL 920 x 417</t>
  </si>
  <si>
    <t>HL 920 x 387</t>
  </si>
  <si>
    <t>HL 920 x 365</t>
  </si>
  <si>
    <t>HL 920 x 342</t>
  </si>
  <si>
    <t>HE 1000 x 579</t>
  </si>
  <si>
    <t>HE 1000 x 488</t>
  </si>
  <si>
    <t>HE 1000 x 409</t>
  </si>
  <si>
    <t>HE 1000 x 393</t>
  </si>
  <si>
    <t>HE 1000 M</t>
  </si>
  <si>
    <t>HE 1000 B</t>
  </si>
  <si>
    <t>HE 1000 A</t>
  </si>
  <si>
    <t>HE 1000 AA</t>
  </si>
  <si>
    <t>HE 900 x 466</t>
  </si>
  <si>
    <t>HE 900 x 391</t>
  </si>
  <si>
    <t>HE 900 M</t>
  </si>
  <si>
    <t>HE 900 B</t>
  </si>
  <si>
    <t>HE 900 A</t>
  </si>
  <si>
    <t>HE 900 AA</t>
  </si>
  <si>
    <t>HE 800 x 444</t>
  </si>
  <si>
    <t>HE 800 x 373</t>
  </si>
  <si>
    <t>HE 800 M</t>
  </si>
  <si>
    <t>HE 800 B</t>
  </si>
  <si>
    <t>HE 800 A</t>
  </si>
  <si>
    <t>HE 800 AA</t>
  </si>
  <si>
    <t>HE 700 x 418</t>
  </si>
  <si>
    <t>HE 700 x 352</t>
  </si>
  <si>
    <t>HE 700 M</t>
  </si>
  <si>
    <t>HE 700 B</t>
  </si>
  <si>
    <t>HE 700 A</t>
  </si>
  <si>
    <t>HE 700 AA</t>
  </si>
  <si>
    <t>HE 650 x 407</t>
  </si>
  <si>
    <t>HE 650 x 343</t>
  </si>
  <si>
    <t>HE 650 M</t>
  </si>
  <si>
    <t>HE 650 B</t>
  </si>
  <si>
    <t>HE 650 A</t>
  </si>
  <si>
    <t>HE 650 AA</t>
  </si>
  <si>
    <t>HE 600 x 399</t>
  </si>
  <si>
    <t>HE 600 x 337</t>
  </si>
  <si>
    <t>HE 600 M</t>
  </si>
  <si>
    <t>HE 600 B</t>
  </si>
  <si>
    <t>HE 600 A</t>
  </si>
  <si>
    <t>HE 600 AA</t>
  </si>
  <si>
    <t>HE 550 M</t>
  </si>
  <si>
    <t>HE 550 B</t>
  </si>
  <si>
    <t>HE 550 A</t>
  </si>
  <si>
    <t>HE 550 AA</t>
  </si>
  <si>
    <t>HE 500 M</t>
  </si>
  <si>
    <t>HE 500 B</t>
  </si>
  <si>
    <t>HE 500 A</t>
  </si>
  <si>
    <t>HE 500 AA</t>
  </si>
  <si>
    <t>HE 450 M</t>
  </si>
  <si>
    <t>HE 450 B</t>
  </si>
  <si>
    <t>HE 450 A</t>
  </si>
  <si>
    <t>HE 450 AA</t>
  </si>
  <si>
    <t>HE 400 M</t>
  </si>
  <si>
    <t>HE 400 B</t>
  </si>
  <si>
    <t>HE 400 A</t>
  </si>
  <si>
    <t>HE 400 AA</t>
  </si>
  <si>
    <t>HE 360 M</t>
  </si>
  <si>
    <t>HE 360 B</t>
  </si>
  <si>
    <t>HE 360 A</t>
  </si>
  <si>
    <t>HE 360 AA</t>
  </si>
  <si>
    <t>HE 340 M</t>
  </si>
  <si>
    <t>HE 340 B</t>
  </si>
  <si>
    <t>HE 340 A</t>
  </si>
  <si>
    <t>HE 340 AA</t>
  </si>
  <si>
    <t>HE 320 M</t>
  </si>
  <si>
    <t>HE 320 B</t>
  </si>
  <si>
    <t>HE 320 A</t>
  </si>
  <si>
    <t>HE 320 AA</t>
  </si>
  <si>
    <t>HE 300 M</t>
  </si>
  <si>
    <t>HE 300 B</t>
  </si>
  <si>
    <t>HE 300 A</t>
  </si>
  <si>
    <t>HE 300 AA</t>
  </si>
  <si>
    <t>HE 280 M</t>
  </si>
  <si>
    <t>HE 280 B</t>
  </si>
  <si>
    <t>HE 280 A</t>
  </si>
  <si>
    <t>HE 280 AA</t>
  </si>
  <si>
    <t>HE 260 M</t>
  </si>
  <si>
    <t>HE 260 B</t>
  </si>
  <si>
    <t>HE 260 A</t>
  </si>
  <si>
    <t>HE 260 AA</t>
  </si>
  <si>
    <t>HE 240 M</t>
  </si>
  <si>
    <t>HE 240 B</t>
  </si>
  <si>
    <t>HE 240 A</t>
  </si>
  <si>
    <t>HE 240 AA</t>
  </si>
  <si>
    <t>HE 220 M</t>
  </si>
  <si>
    <t>HE 220 B</t>
  </si>
  <si>
    <t>HE 220 A</t>
  </si>
  <si>
    <t>HE 220 AA</t>
  </si>
  <si>
    <t>HE 200 M</t>
  </si>
  <si>
    <t>HE 200 B</t>
  </si>
  <si>
    <t>HE 200 A</t>
  </si>
  <si>
    <t>HE 200 AA</t>
  </si>
  <si>
    <t>HE 180 M</t>
  </si>
  <si>
    <t>HE 180 B</t>
  </si>
  <si>
    <t>HE 180 A</t>
  </si>
  <si>
    <t>HE 180 AA</t>
  </si>
  <si>
    <t>HE 160 M</t>
  </si>
  <si>
    <t>HE 160 B</t>
  </si>
  <si>
    <t>HE 160 A</t>
  </si>
  <si>
    <t>HE 160 AA</t>
  </si>
  <si>
    <t>HE 140 M</t>
  </si>
  <si>
    <t>HE 140 B</t>
  </si>
  <si>
    <t>HE 140 A</t>
  </si>
  <si>
    <t>HE 140 AA</t>
  </si>
  <si>
    <t>HE 120 M</t>
  </si>
  <si>
    <t>HE 120 B</t>
  </si>
  <si>
    <t>HE 120 A</t>
  </si>
  <si>
    <t>HE 120 AA</t>
  </si>
  <si>
    <t>HE 100 M</t>
  </si>
  <si>
    <t>HE 100 B</t>
  </si>
  <si>
    <t>HE 100 A</t>
  </si>
  <si>
    <t>HE 100 AA</t>
  </si>
  <si>
    <t>R</t>
  </si>
  <si>
    <t>T</t>
  </si>
  <si>
    <t>S</t>
  </si>
  <si>
    <t>I</t>
  </si>
  <si>
    <t>H</t>
  </si>
  <si>
    <t>J</t>
  </si>
  <si>
    <t>HL 1000 / 1100</t>
  </si>
  <si>
    <t>HE AA 100 - 1000</t>
  </si>
  <si>
    <t>Euronorm 53-62</t>
  </si>
  <si>
    <t>HE A, HE B et HE M 100 - 1000</t>
  </si>
  <si>
    <t xml:space="preserve">Avrupa kesit profiller </t>
  </si>
  <si>
    <t>Geniş başlıklı</t>
  </si>
  <si>
    <t>UAP 300</t>
  </si>
  <si>
    <t>UAP 250</t>
  </si>
  <si>
    <t>UAP 220</t>
  </si>
  <si>
    <t>UAP 200</t>
  </si>
  <si>
    <t>UAP 175</t>
  </si>
  <si>
    <t>UAP 150</t>
  </si>
  <si>
    <t>UAP 130</t>
  </si>
  <si>
    <t>UAP 100</t>
  </si>
  <si>
    <t>UAP 80</t>
  </si>
  <si>
    <r>
      <t>cm</t>
    </r>
    <r>
      <rPr>
        <vertAlign val="superscript"/>
        <sz val="10"/>
        <color indexed="8"/>
        <rFont val="Arial"/>
        <family val="2"/>
        <charset val="162"/>
      </rPr>
      <t>6</t>
    </r>
  </si>
  <si>
    <r>
      <t>cm</t>
    </r>
    <r>
      <rPr>
        <vertAlign val="superscript"/>
        <sz val="10"/>
        <color indexed="8"/>
        <rFont val="Arial"/>
        <family val="2"/>
        <charset val="162"/>
      </rPr>
      <t>4</t>
    </r>
  </si>
  <si>
    <r>
      <t xml:space="preserve"> m</t>
    </r>
    <r>
      <rPr>
        <vertAlign val="superscript"/>
        <sz val="9"/>
        <rFont val="Arial"/>
        <family val="2"/>
        <charset val="162"/>
      </rPr>
      <t>2</t>
    </r>
    <r>
      <rPr>
        <sz val="8"/>
        <rFont val="Arial"/>
        <family val="2"/>
        <charset val="162"/>
      </rPr>
      <t>/t</t>
    </r>
  </si>
  <si>
    <r>
      <t>m</t>
    </r>
    <r>
      <rPr>
        <vertAlign val="superscript"/>
        <sz val="9"/>
        <rFont val="Arial"/>
        <family val="2"/>
        <charset val="162"/>
      </rPr>
      <t>2</t>
    </r>
    <r>
      <rPr>
        <sz val="8"/>
        <rFont val="Arial"/>
        <family val="2"/>
        <charset val="162"/>
      </rPr>
      <t>/m</t>
    </r>
  </si>
  <si>
    <r>
      <t>y</t>
    </r>
    <r>
      <rPr>
        <vertAlign val="subscript"/>
        <sz val="12"/>
        <color indexed="8"/>
        <rFont val="Arial"/>
        <family val="2"/>
        <charset val="162"/>
      </rPr>
      <t>m</t>
    </r>
  </si>
  <si>
    <r>
      <t>y</t>
    </r>
    <r>
      <rPr>
        <vertAlign val="subscript"/>
        <sz val="12"/>
        <color indexed="8"/>
        <rFont val="Arial"/>
        <family val="2"/>
        <charset val="162"/>
      </rPr>
      <t>s</t>
    </r>
  </si>
  <si>
    <r>
      <t>e</t>
    </r>
    <r>
      <rPr>
        <vertAlign val="subscript"/>
        <sz val="12"/>
        <rFont val="Arial"/>
        <family val="2"/>
        <charset val="162"/>
      </rPr>
      <t>max</t>
    </r>
  </si>
  <si>
    <r>
      <t>e</t>
    </r>
    <r>
      <rPr>
        <vertAlign val="subscript"/>
        <sz val="12"/>
        <rFont val="Arial"/>
        <family val="2"/>
        <charset val="162"/>
      </rPr>
      <t>min</t>
    </r>
  </si>
  <si>
    <t>NF A 45-255</t>
  </si>
  <si>
    <t>U- profiller</t>
  </si>
  <si>
    <t>başlıklı</t>
  </si>
  <si>
    <t>Paralel</t>
  </si>
  <si>
    <t>UPE 400</t>
  </si>
  <si>
    <t>M 27</t>
  </si>
  <si>
    <t>UPE 360</t>
  </si>
  <si>
    <t>UPE 330</t>
  </si>
  <si>
    <t>UPE 300</t>
  </si>
  <si>
    <t>UPE 270</t>
  </si>
  <si>
    <t>UPE 240</t>
  </si>
  <si>
    <t>M 24</t>
  </si>
  <si>
    <t>UPE 220</t>
  </si>
  <si>
    <t>M 22</t>
  </si>
  <si>
    <t>UPE 200</t>
  </si>
  <si>
    <t>M 20</t>
  </si>
  <si>
    <t>UPE 180</t>
  </si>
  <si>
    <t>M 16</t>
  </si>
  <si>
    <t>UPE 160</t>
  </si>
  <si>
    <t>UPE 140</t>
  </si>
  <si>
    <t>UPE 120</t>
  </si>
  <si>
    <t>M 12</t>
  </si>
  <si>
    <t>UPE 100</t>
  </si>
  <si>
    <t>UPE 80</t>
  </si>
  <si>
    <t>UPN 400</t>
  </si>
  <si>
    <t>UPN 380</t>
  </si>
  <si>
    <t>UPN 350</t>
  </si>
  <si>
    <t>UPN 320</t>
  </si>
  <si>
    <t>UPN 300</t>
  </si>
  <si>
    <t>UPN 280</t>
  </si>
  <si>
    <t>UPN 260</t>
  </si>
  <si>
    <t>UPN 240</t>
  </si>
  <si>
    <t>UPN 220</t>
  </si>
  <si>
    <t>UPN 200</t>
  </si>
  <si>
    <t>UPN 180</t>
  </si>
  <si>
    <t>UPN 160</t>
  </si>
  <si>
    <t>UPN 140</t>
  </si>
  <si>
    <t>UPN 120</t>
  </si>
  <si>
    <t>UPN 100</t>
  </si>
  <si>
    <t>UPN 80</t>
  </si>
  <si>
    <t>UPN 80*</t>
  </si>
  <si>
    <t>U 65 x 42</t>
  </si>
  <si>
    <t>U 65 x 42*</t>
  </si>
  <si>
    <t>U 60 x 30</t>
  </si>
  <si>
    <t>U 60 x 30*</t>
  </si>
  <si>
    <t>U 50 x 25</t>
  </si>
  <si>
    <t>U 50 x 25*</t>
  </si>
  <si>
    <t>U 40 x 20</t>
  </si>
  <si>
    <t>U 40 x 20*</t>
  </si>
  <si>
    <r>
      <t>cm</t>
    </r>
    <r>
      <rPr>
        <vertAlign val="superscript"/>
        <sz val="9"/>
        <rFont val="Arial"/>
        <family val="2"/>
        <charset val="162"/>
      </rPr>
      <t>4</t>
    </r>
  </si>
  <si>
    <t>DIN 1026-1, 2000, NF A 45-202 (1983)</t>
  </si>
  <si>
    <t>kesit</t>
  </si>
  <si>
    <t xml:space="preserve">Avrupa </t>
  </si>
  <si>
    <t>L 300 x 300 x 35</t>
  </si>
  <si>
    <t>L 300 x 300 x 34</t>
  </si>
  <si>
    <t>L 300 x 300 x 33</t>
  </si>
  <si>
    <t>L 300 x 300 x 32</t>
  </si>
  <si>
    <t>L 300 x 300 x 31</t>
  </si>
  <si>
    <t>L 300 x 300 x 30</t>
  </si>
  <si>
    <t>L 300 x 300 x 29</t>
  </si>
  <si>
    <t>L 300 x 300 x 28</t>
  </si>
  <si>
    <t>L 300 x 300 x 27</t>
  </si>
  <si>
    <t>L 300 x 300 x 26</t>
  </si>
  <si>
    <t>L 300 x 300 x 25</t>
  </si>
  <si>
    <t>L 250 x 250 x 35</t>
  </si>
  <si>
    <t>L 250 x 250 x 34</t>
  </si>
  <si>
    <t>L 250 x 250 x 33</t>
  </si>
  <si>
    <t>L 250 x 250 x 32</t>
  </si>
  <si>
    <t>L 250 x 250 x 31</t>
  </si>
  <si>
    <t>L 250 x 250 x 30</t>
  </si>
  <si>
    <t>L 250 x 250 x 29</t>
  </si>
  <si>
    <t>L 250 x 250 x 28</t>
  </si>
  <si>
    <t>L 250 x 250 x 27</t>
  </si>
  <si>
    <t>L 250 x 250 x 26</t>
  </si>
  <si>
    <t>L 250 x 250 x 25</t>
  </si>
  <si>
    <t>L 250 x 250 x 24</t>
  </si>
  <si>
    <t>L 250 x 250 x 23</t>
  </si>
  <si>
    <t>L 250 x 250 x 22</t>
  </si>
  <si>
    <t>L 250 x 250 x 21</t>
  </si>
  <si>
    <t>L 250 x 250 x 20</t>
  </si>
  <si>
    <t>L 250 x 250 x 19</t>
  </si>
  <si>
    <t>L 250 x 250 x 18</t>
  </si>
  <si>
    <t>L 250 x 250 x 17</t>
  </si>
  <si>
    <t>L 200 x 200 x 28</t>
  </si>
  <si>
    <t>L 200 x 200 x 26</t>
  </si>
  <si>
    <t>L 200 x 200 x 25</t>
  </si>
  <si>
    <t>L 200 x 200 x 24</t>
  </si>
  <si>
    <t>L 200 x 200 x 23</t>
  </si>
  <si>
    <t>L 200 x 200 x 22</t>
  </si>
  <si>
    <t>L 200 x 200 x 21</t>
  </si>
  <si>
    <t>L 200 x 200 x 20</t>
  </si>
  <si>
    <t>L 200 x 200 x 19</t>
  </si>
  <si>
    <t>L 200 x 200 x 18</t>
  </si>
  <si>
    <t>L 200 x 200 x 17</t>
  </si>
  <si>
    <t>L 200 x 200 x 16</t>
  </si>
  <si>
    <t>L 200 x 200 x 15</t>
  </si>
  <si>
    <t>L 200 x 200 x 13</t>
  </si>
  <si>
    <t>L 180 x 180 x 20</t>
  </si>
  <si>
    <t>L 180 x 180 x 19</t>
  </si>
  <si>
    <t>L 180 x 180 x 18</t>
  </si>
  <si>
    <t>L 180 x 180 x 17</t>
  </si>
  <si>
    <t>L 180 x 180 x 16</t>
  </si>
  <si>
    <t>L 180 x 180 x 15</t>
  </si>
  <si>
    <t>L 180 x 180 x 14</t>
  </si>
  <si>
    <t>L 180 x 180 x 13</t>
  </si>
  <si>
    <t>L 160 x 160 x 19</t>
  </si>
  <si>
    <t>L 160 x 160 x 18</t>
  </si>
  <si>
    <t>L 160 x 160 x 17</t>
  </si>
  <si>
    <t>L 160 x 160 x 16</t>
  </si>
  <si>
    <t>L 160 x 160 x 15</t>
  </si>
  <si>
    <t>L 160 x 160 x 14</t>
  </si>
  <si>
    <t>L 150 x 150 x 20</t>
  </si>
  <si>
    <t>L 150 x 150 x 18</t>
  </si>
  <si>
    <t>L 150 x 150 x 16</t>
  </si>
  <si>
    <t>L 150 x 150 x 15</t>
  </si>
  <si>
    <t>L 150 x 150 x 14</t>
  </si>
  <si>
    <t>L 150 x 150 x 13</t>
  </si>
  <si>
    <t>L 150 x 150 x 12</t>
  </si>
  <si>
    <t>L 150 x 150 x 10</t>
  </si>
  <si>
    <t>L 140 x 140 x 16</t>
  </si>
  <si>
    <t>L 140 x 140 x 15</t>
  </si>
  <si>
    <t>L 140 x 140 x 14</t>
  </si>
  <si>
    <t>L 140 x 140 x 13</t>
  </si>
  <si>
    <t>L 140 x 140 x 12</t>
  </si>
  <si>
    <t>L 140 x 140 x 11</t>
  </si>
  <si>
    <t>L 140 x 140 x 10</t>
  </si>
  <si>
    <t>L 140 x 140 x 9</t>
  </si>
  <si>
    <t>L 130 x 130 x 16</t>
  </si>
  <si>
    <t>L 130 x 130 x 15</t>
  </si>
  <si>
    <t>L 130 x 130 x 14</t>
  </si>
  <si>
    <t>L 130 x 130 x 13</t>
  </si>
  <si>
    <t>L 130 x 130 x 12</t>
  </si>
  <si>
    <t>L 130 x 130 x 11</t>
  </si>
  <si>
    <t>L 130 x 130 x 10</t>
  </si>
  <si>
    <t>L 130 x 130 x 9</t>
  </si>
  <si>
    <t>L 130 x 130 x 8</t>
  </si>
  <si>
    <t>L 120 x 120 x 16</t>
  </si>
  <si>
    <t>L 120 x 120 x 15</t>
  </si>
  <si>
    <t>L 120 x 120 x 14</t>
  </si>
  <si>
    <t>L 120 x 120 x 13</t>
  </si>
  <si>
    <t>L 120 x 120 x 12</t>
  </si>
  <si>
    <t>L 120 x 120 x 11</t>
  </si>
  <si>
    <t>L 120 x 120 x 10</t>
  </si>
  <si>
    <t>L 120 x 120 x 9</t>
  </si>
  <si>
    <t>L 120 x 120 x 8</t>
  </si>
  <si>
    <t>L 120 x 120 x 7</t>
  </si>
  <si>
    <t>L 110 x 110 x 12</t>
  </si>
  <si>
    <t>L 110 x 110 x 11</t>
  </si>
  <si>
    <t>L 110 x 110 x 10</t>
  </si>
  <si>
    <t>L 110 x 110 x 9</t>
  </si>
  <si>
    <t>L 110 x 110 x 8</t>
  </si>
  <si>
    <t>L 110 x 110 x 7</t>
  </si>
  <si>
    <t>L 110 x 110 x 6</t>
  </si>
  <si>
    <t>L 100 x 100 x 16</t>
  </si>
  <si>
    <t>L 100 x 100 x 14</t>
  </si>
  <si>
    <t>L 100 x 100 x 12</t>
  </si>
  <si>
    <t>L 100 x 100 x 11</t>
  </si>
  <si>
    <t>L 100 x 100 x 10</t>
  </si>
  <si>
    <t>L 100 x 100 x 9</t>
  </si>
  <si>
    <t>L 100 x 100 x 8</t>
  </si>
  <si>
    <t>L 100 x 100 x 7</t>
  </si>
  <si>
    <t>L 100 x 100 x 6</t>
  </si>
  <si>
    <t>L 90 x 90 x 16</t>
  </si>
  <si>
    <t>L 90 x 90 x 11</t>
  </si>
  <si>
    <t>L 90 x 90 x 10</t>
  </si>
  <si>
    <t>L 90 x 90 x 9</t>
  </si>
  <si>
    <t>L 90 x 90 x 8</t>
  </si>
  <si>
    <t>L 90 x 90 x 7</t>
  </si>
  <si>
    <t>L 90 x 90 x 6</t>
  </si>
  <si>
    <t>L 90 x 90 x 5</t>
  </si>
  <si>
    <t>L 80 x 80 x 10</t>
  </si>
  <si>
    <t>L 80 x 80 x 9</t>
  </si>
  <si>
    <t>L 80 x 80 x 8</t>
  </si>
  <si>
    <t>L 80 x 80 x 7</t>
  </si>
  <si>
    <t>L 80 x 80 x 6</t>
  </si>
  <si>
    <t>L 80 x 80 x 5</t>
  </si>
  <si>
    <t>L 75 x 75 x 10</t>
  </si>
  <si>
    <t>L 75 x 75 x 9</t>
  </si>
  <si>
    <t>L 75 x 75 x 8</t>
  </si>
  <si>
    <t>L  75 x 75 x 7</t>
  </si>
  <si>
    <t>L 75 x 75 x 6</t>
  </si>
  <si>
    <t>L 75 x 75 x 5</t>
  </si>
  <si>
    <t>L 75 x 75 x 4</t>
  </si>
  <si>
    <t>L 70 x 70 x 10</t>
  </si>
  <si>
    <t>L 70 x 70 x 9</t>
  </si>
  <si>
    <t>L 70 x 70 x 8</t>
  </si>
  <si>
    <t>L 70 x 70 x 7</t>
  </si>
  <si>
    <t>L 70 x 70 x 6</t>
  </si>
  <si>
    <t>L 70 x 70 x 5</t>
  </si>
  <si>
    <t>L 65 x 65 x 11</t>
  </si>
  <si>
    <t>L 65 x 65 x 10</t>
  </si>
  <si>
    <t>L 65 x 65 x 9</t>
  </si>
  <si>
    <t>L 65 x 65 x 8</t>
  </si>
  <si>
    <t>L 65 x 65 x 7</t>
  </si>
  <si>
    <t>L 65 x 65 x 6</t>
  </si>
  <si>
    <t>L 65 x 65 x 5</t>
  </si>
  <si>
    <t>L 65 x 65 x 4</t>
  </si>
  <si>
    <t>L 63 x 63 x 6.5</t>
  </si>
  <si>
    <t>L 63 x 63 x 6</t>
  </si>
  <si>
    <t>L 63 x 63 x 5</t>
  </si>
  <si>
    <t>L 60 x 60 x 10</t>
  </si>
  <si>
    <t>L 60 x 60 x 8</t>
  </si>
  <si>
    <t>L 60 x 60 x 7</t>
  </si>
  <si>
    <t>L 60 x 60 x 6</t>
  </si>
  <si>
    <t>L 60 x 60 x 5</t>
  </si>
  <si>
    <t>L 60 x 60 x 4</t>
  </si>
  <si>
    <t>L 55 x 55 x 6</t>
  </si>
  <si>
    <t>L 55 x 55 x 5</t>
  </si>
  <si>
    <t>L 55 x 55 x 4</t>
  </si>
  <si>
    <t>L 50 x 50 x 9</t>
  </si>
  <si>
    <t>L 50 x 50 x 8</t>
  </si>
  <si>
    <t>L 50 x 50 x 7</t>
  </si>
  <si>
    <t>L 50 x 50 x 6</t>
  </si>
  <si>
    <t>L 50 x 50 x 5</t>
  </si>
  <si>
    <t>L 50 x 50 x 4</t>
  </si>
  <si>
    <t>L 45 x 45 x 7</t>
  </si>
  <si>
    <t>L 45 x 45 x 6</t>
  </si>
  <si>
    <t>L 45 x 45 x 5</t>
  </si>
  <si>
    <t>L 45 x 45 x 4,5</t>
  </si>
  <si>
    <t>L 45 x 45 x 4</t>
  </si>
  <si>
    <t>L 45 x 45 x 3</t>
  </si>
  <si>
    <t>L 40 x 40 x 6</t>
  </si>
  <si>
    <t>L 40 x 40 x 5</t>
  </si>
  <si>
    <t>L 40 x 40 x 4</t>
  </si>
  <si>
    <t>L 35 x 35 x 5</t>
  </si>
  <si>
    <t>L 35 x 35 x 4</t>
  </si>
  <si>
    <t>L 30 x 30 x 4</t>
  </si>
  <si>
    <t>L 30 x 30 x 3</t>
  </si>
  <si>
    <t>L 25 x 25 x 4</t>
  </si>
  <si>
    <t>L 25 x 25 x 3</t>
  </si>
  <si>
    <t>L 20 x 20 x 3</t>
  </si>
  <si>
    <r>
      <t>x10</t>
    </r>
    <r>
      <rPr>
        <b/>
        <vertAlign val="superscript"/>
        <sz val="10"/>
        <color indexed="49"/>
        <rFont val="Arial"/>
        <family val="2"/>
        <charset val="162"/>
      </rPr>
      <t>4</t>
    </r>
  </si>
  <si>
    <t>x10</t>
  </si>
  <si>
    <r>
      <t>x10</t>
    </r>
    <r>
      <rPr>
        <b/>
        <vertAlign val="superscript"/>
        <sz val="10"/>
        <color indexed="49"/>
        <rFont val="Arial"/>
        <family val="2"/>
        <charset val="162"/>
      </rPr>
      <t>3</t>
    </r>
  </si>
  <si>
    <r>
      <t>x10</t>
    </r>
    <r>
      <rPr>
        <b/>
        <vertAlign val="superscript"/>
        <sz val="10"/>
        <color indexed="55"/>
        <rFont val="Geneva"/>
      </rPr>
      <t>2</t>
    </r>
  </si>
  <si>
    <r>
      <t>x10</t>
    </r>
    <r>
      <rPr>
        <b/>
        <vertAlign val="superscript"/>
        <sz val="10"/>
        <color indexed="62"/>
        <rFont val="Geneva"/>
      </rPr>
      <t>2</t>
    </r>
  </si>
  <si>
    <r>
      <t>mm</t>
    </r>
    <r>
      <rPr>
        <b/>
        <vertAlign val="superscript"/>
        <sz val="10"/>
        <color indexed="49"/>
        <rFont val="Arial"/>
        <family val="2"/>
        <charset val="162"/>
      </rPr>
      <t>4</t>
    </r>
  </si>
  <si>
    <r>
      <t>mm</t>
    </r>
    <r>
      <rPr>
        <b/>
        <vertAlign val="superscript"/>
        <sz val="10"/>
        <color indexed="49"/>
        <rFont val="Arial"/>
        <family val="2"/>
        <charset val="162"/>
      </rPr>
      <t>3</t>
    </r>
  </si>
  <si>
    <r>
      <t>mm</t>
    </r>
    <r>
      <rPr>
        <b/>
        <vertAlign val="superscript"/>
        <sz val="10"/>
        <color indexed="49"/>
        <rFont val="Arial"/>
        <family val="2"/>
        <charset val="162"/>
      </rPr>
      <t>4</t>
    </r>
    <r>
      <rPr>
        <b/>
        <sz val="10"/>
        <color indexed="49"/>
        <rFont val="Arial"/>
        <family val="2"/>
        <charset val="162"/>
      </rPr>
      <t> </t>
    </r>
  </si>
  <si>
    <r>
      <t> m</t>
    </r>
    <r>
      <rPr>
        <b/>
        <vertAlign val="superscript"/>
        <sz val="10"/>
        <color indexed="55"/>
        <rFont val="Arial"/>
        <family val="2"/>
        <charset val="162"/>
      </rPr>
      <t>2</t>
    </r>
    <r>
      <rPr>
        <b/>
        <sz val="10"/>
        <color indexed="55"/>
        <rFont val="Arial"/>
        <family val="2"/>
        <charset val="162"/>
      </rPr>
      <t>/t</t>
    </r>
  </si>
  <si>
    <r>
      <t>m</t>
    </r>
    <r>
      <rPr>
        <b/>
        <vertAlign val="superscript"/>
        <sz val="10"/>
        <color indexed="55"/>
        <rFont val="Arial"/>
        <family val="2"/>
        <charset val="162"/>
      </rPr>
      <t>2</t>
    </r>
    <r>
      <rPr>
        <b/>
        <sz val="10"/>
        <color indexed="55"/>
        <rFont val="Arial"/>
        <family val="2"/>
        <charset val="162"/>
      </rPr>
      <t>/m</t>
    </r>
  </si>
  <si>
    <r>
      <t>mm</t>
    </r>
    <r>
      <rPr>
        <b/>
        <vertAlign val="superscript"/>
        <sz val="10"/>
        <color indexed="55"/>
        <rFont val="Geneva"/>
      </rPr>
      <t>2</t>
    </r>
  </si>
  <si>
    <r>
      <t>mm</t>
    </r>
    <r>
      <rPr>
        <b/>
        <vertAlign val="superscript"/>
        <sz val="10"/>
        <color indexed="62"/>
        <rFont val="Geneva"/>
      </rPr>
      <t>2</t>
    </r>
  </si>
  <si>
    <t> mm</t>
  </si>
  <si>
    <t>L 203 x 203 x 28.6</t>
  </si>
  <si>
    <t>L 8 x 8 x 1 1/8</t>
  </si>
  <si>
    <t>L 203 x 203 x 25.4</t>
  </si>
  <si>
    <t>L 8 x 8 x 1</t>
  </si>
  <si>
    <t>L 203 x 203 x 22.2</t>
  </si>
  <si>
    <t>L 8 x 8 x 7/8</t>
  </si>
  <si>
    <t>L 203 x 203 x 19</t>
  </si>
  <si>
    <t>L 8 x 8 x 3/4</t>
  </si>
  <si>
    <r>
      <t>cm</t>
    </r>
    <r>
      <rPr>
        <vertAlign val="superscript"/>
        <sz val="8"/>
        <color indexed="8"/>
        <rFont val="Arial"/>
        <family val="2"/>
        <charset val="162"/>
      </rPr>
      <t>2</t>
    </r>
  </si>
  <si>
    <r>
      <t>cm</t>
    </r>
    <r>
      <rPr>
        <vertAlign val="superscript"/>
        <sz val="8"/>
        <color indexed="8"/>
        <rFont val="Arial"/>
        <family val="2"/>
        <charset val="162"/>
      </rPr>
      <t>3</t>
    </r>
  </si>
  <si>
    <r>
      <t>cm</t>
    </r>
    <r>
      <rPr>
        <vertAlign val="superscript"/>
        <sz val="8"/>
        <color indexed="8"/>
        <rFont val="Arial"/>
        <family val="2"/>
        <charset val="162"/>
      </rPr>
      <t>4</t>
    </r>
    <r>
      <rPr>
        <sz val="8"/>
        <color indexed="8"/>
        <rFont val="Arial"/>
        <family val="2"/>
        <charset val="162"/>
      </rPr>
      <t xml:space="preserve"> </t>
    </r>
  </si>
  <si>
    <r>
      <t xml:space="preserve"> m</t>
    </r>
    <r>
      <rPr>
        <vertAlign val="superscript"/>
        <sz val="8"/>
        <color indexed="8"/>
        <rFont val="Arial"/>
        <family val="2"/>
        <charset val="162"/>
      </rPr>
      <t>2</t>
    </r>
    <r>
      <rPr>
        <sz val="8"/>
        <color indexed="8"/>
        <rFont val="Arial"/>
        <family val="2"/>
        <charset val="162"/>
      </rPr>
      <t>/t</t>
    </r>
  </si>
  <si>
    <r>
      <t>m</t>
    </r>
    <r>
      <rPr>
        <vertAlign val="superscript"/>
        <sz val="8"/>
        <color indexed="8"/>
        <rFont val="Arial"/>
        <family val="2"/>
        <charset val="162"/>
      </rPr>
      <t>2</t>
    </r>
    <r>
      <rPr>
        <sz val="8"/>
        <color indexed="8"/>
        <rFont val="Arial"/>
        <family val="2"/>
        <charset val="162"/>
      </rPr>
      <t>/m</t>
    </r>
  </si>
  <si>
    <r>
      <t>A</t>
    </r>
    <r>
      <rPr>
        <vertAlign val="subscript"/>
        <sz val="8"/>
        <color indexed="8"/>
        <rFont val="Arial"/>
        <family val="2"/>
        <charset val="162"/>
      </rPr>
      <t xml:space="preserve"> net</t>
    </r>
  </si>
  <si>
    <r>
      <t>e</t>
    </r>
    <r>
      <rPr>
        <vertAlign val="subscript"/>
        <sz val="8"/>
        <color indexed="8"/>
        <rFont val="Arial"/>
        <family val="2"/>
        <charset val="162"/>
      </rPr>
      <t xml:space="preserve"> max</t>
    </r>
  </si>
  <si>
    <r>
      <t xml:space="preserve">e </t>
    </r>
    <r>
      <rPr>
        <vertAlign val="subscript"/>
        <sz val="8"/>
        <color indexed="8"/>
        <rFont val="Arial"/>
        <family val="2"/>
        <charset val="162"/>
      </rPr>
      <t>min</t>
    </r>
  </si>
  <si>
    <t>f</t>
  </si>
  <si>
    <r>
      <t>r</t>
    </r>
    <r>
      <rPr>
        <vertAlign val="subscript"/>
        <sz val="8"/>
        <color indexed="8"/>
        <rFont val="Arial"/>
        <family val="2"/>
        <charset val="162"/>
      </rPr>
      <t>2</t>
    </r>
  </si>
  <si>
    <r>
      <t>r</t>
    </r>
    <r>
      <rPr>
        <vertAlign val="subscript"/>
        <sz val="8"/>
        <color indexed="8"/>
        <rFont val="Arial"/>
        <family val="2"/>
        <charset val="162"/>
      </rPr>
      <t>1</t>
    </r>
  </si>
  <si>
    <t>t</t>
  </si>
  <si>
    <t>h = b</t>
  </si>
  <si>
    <r>
      <t xml:space="preserve"> I</t>
    </r>
    <r>
      <rPr>
        <vertAlign val="subscript"/>
        <sz val="8"/>
        <color indexed="8"/>
        <rFont val="Arial"/>
        <family val="2"/>
        <charset val="162"/>
      </rPr>
      <t>yz</t>
    </r>
  </si>
  <si>
    <r>
      <t>i</t>
    </r>
    <r>
      <rPr>
        <vertAlign val="subscript"/>
        <sz val="8"/>
        <color indexed="8"/>
        <rFont val="Arial"/>
        <family val="2"/>
        <charset val="162"/>
      </rPr>
      <t>v</t>
    </r>
  </si>
  <si>
    <r>
      <t>I</t>
    </r>
    <r>
      <rPr>
        <vertAlign val="subscript"/>
        <sz val="8"/>
        <color indexed="8"/>
        <rFont val="Arial"/>
        <family val="2"/>
        <charset val="162"/>
      </rPr>
      <t>v</t>
    </r>
  </si>
  <si>
    <r>
      <t>i</t>
    </r>
    <r>
      <rPr>
        <vertAlign val="subscript"/>
        <sz val="8"/>
        <color indexed="8"/>
        <rFont val="Arial"/>
        <family val="2"/>
        <charset val="162"/>
      </rPr>
      <t>u</t>
    </r>
  </si>
  <si>
    <r>
      <t>I</t>
    </r>
    <r>
      <rPr>
        <vertAlign val="subscript"/>
        <sz val="8"/>
        <color indexed="8"/>
        <rFont val="Arial"/>
        <family val="2"/>
        <charset val="162"/>
      </rPr>
      <t>u</t>
    </r>
  </si>
  <si>
    <r>
      <t>i</t>
    </r>
    <r>
      <rPr>
        <vertAlign val="subscript"/>
        <sz val="8"/>
        <color indexed="8"/>
        <rFont val="Arial"/>
        <family val="2"/>
        <charset val="162"/>
      </rPr>
      <t>y</t>
    </r>
    <r>
      <rPr>
        <sz val="8"/>
        <color indexed="8"/>
        <rFont val="Arial"/>
        <family val="2"/>
        <charset val="162"/>
      </rPr>
      <t>=i</t>
    </r>
    <r>
      <rPr>
        <vertAlign val="subscript"/>
        <sz val="8"/>
        <color indexed="8"/>
        <rFont val="Arial"/>
        <family val="2"/>
        <charset val="162"/>
      </rPr>
      <t>z</t>
    </r>
  </si>
  <si>
    <r>
      <t>W</t>
    </r>
    <r>
      <rPr>
        <vertAlign val="subscript"/>
        <sz val="7"/>
        <rFont val="Arial"/>
        <family val="2"/>
        <charset val="162"/>
      </rPr>
      <t>el.y</t>
    </r>
    <r>
      <rPr>
        <sz val="7"/>
        <rFont val="Arial"/>
        <family val="2"/>
        <charset val="162"/>
      </rPr>
      <t xml:space="preserve"> = W</t>
    </r>
    <r>
      <rPr>
        <vertAlign val="subscript"/>
        <sz val="7"/>
        <rFont val="Arial"/>
        <family val="2"/>
        <charset val="162"/>
      </rPr>
      <t>el.z</t>
    </r>
  </si>
  <si>
    <r>
      <t>I</t>
    </r>
    <r>
      <rPr>
        <vertAlign val="subscript"/>
        <sz val="8"/>
        <color indexed="8"/>
        <rFont val="Arial"/>
        <family val="2"/>
        <charset val="162"/>
      </rPr>
      <t>y</t>
    </r>
    <r>
      <rPr>
        <sz val="8"/>
        <color indexed="8"/>
        <rFont val="Arial"/>
        <family val="2"/>
        <charset val="162"/>
      </rPr>
      <t>=I</t>
    </r>
    <r>
      <rPr>
        <vertAlign val="subscript"/>
        <sz val="8"/>
        <color indexed="8"/>
        <rFont val="Arial"/>
        <family val="2"/>
        <charset val="162"/>
      </rPr>
      <t>z</t>
    </r>
  </si>
  <si>
    <r>
      <t>A</t>
    </r>
    <r>
      <rPr>
        <vertAlign val="subscript"/>
        <sz val="8"/>
        <color indexed="8"/>
        <rFont val="Arial"/>
        <family val="2"/>
        <charset val="162"/>
      </rPr>
      <t>G</t>
    </r>
  </si>
  <si>
    <r>
      <t>A</t>
    </r>
    <r>
      <rPr>
        <vertAlign val="subscript"/>
        <sz val="8"/>
        <color indexed="8"/>
        <rFont val="Arial"/>
        <family val="2"/>
        <charset val="162"/>
      </rPr>
      <t>L</t>
    </r>
  </si>
  <si>
    <r>
      <t>u</t>
    </r>
    <r>
      <rPr>
        <vertAlign val="subscript"/>
        <sz val="8"/>
        <color indexed="8"/>
        <rFont val="Arial"/>
        <family val="2"/>
        <charset val="162"/>
      </rPr>
      <t>2</t>
    </r>
  </si>
  <si>
    <r>
      <t>u</t>
    </r>
    <r>
      <rPr>
        <vertAlign val="subscript"/>
        <sz val="8"/>
        <color indexed="8"/>
        <rFont val="Arial"/>
        <family val="2"/>
        <charset val="162"/>
      </rPr>
      <t>1</t>
    </r>
  </si>
  <si>
    <t>v</t>
  </si>
  <si>
    <t>z=y</t>
  </si>
  <si>
    <t>EKSEN v -v</t>
  </si>
  <si>
    <t>EKSEN u-u</t>
  </si>
  <si>
    <t>EKSEN y-y / z -z</t>
  </si>
  <si>
    <t>EKSEN ÖLÇÜLERİ</t>
  </si>
  <si>
    <t>köşebentler</t>
  </si>
  <si>
    <t>Eşit kenarlı</t>
  </si>
  <si>
    <t>L 200 x 100 x 14</t>
  </si>
  <si>
    <t>L 200 x 100 x 12</t>
  </si>
  <si>
    <t>L 200 x 100 x 10</t>
  </si>
  <si>
    <t>L 160 x 80 x 12</t>
  </si>
  <si>
    <t>L 160 x 80 x 10</t>
  </si>
  <si>
    <t>L 150 x 100 x 14</t>
  </si>
  <si>
    <t>L 150 x 100 x 12</t>
  </si>
  <si>
    <t>L 150 x 100 x 10</t>
  </si>
  <si>
    <t>L 150 x 90 x 11</t>
  </si>
  <si>
    <t>L 150 x 90 x 10</t>
  </si>
  <si>
    <t>L 130 x 65 x 10</t>
  </si>
  <si>
    <t>L 130 x 65 x 8</t>
  </si>
  <si>
    <t>L 120 x 80 x 12</t>
  </si>
  <si>
    <t>L 120 x 80 x 10</t>
  </si>
  <si>
    <t>L 120 x 80 x 8</t>
  </si>
  <si>
    <r>
      <t>cm</t>
    </r>
    <r>
      <rPr>
        <vertAlign val="superscript"/>
        <sz val="12"/>
        <rFont val="Arial"/>
        <family val="2"/>
        <charset val="162"/>
      </rPr>
      <t>2</t>
    </r>
  </si>
  <si>
    <t>°</t>
  </si>
  <si>
    <r>
      <t>cm</t>
    </r>
    <r>
      <rPr>
        <vertAlign val="superscript"/>
        <sz val="12"/>
        <rFont val="Arial"/>
        <family val="2"/>
        <charset val="162"/>
      </rPr>
      <t>4</t>
    </r>
  </si>
  <si>
    <r>
      <t>cm</t>
    </r>
    <r>
      <rPr>
        <vertAlign val="superscript"/>
        <sz val="12"/>
        <rFont val="Arial"/>
        <family val="2"/>
        <charset val="162"/>
      </rPr>
      <t>3</t>
    </r>
  </si>
  <si>
    <r>
      <t>cm</t>
    </r>
    <r>
      <rPr>
        <vertAlign val="superscript"/>
        <sz val="12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</t>
    </r>
  </si>
  <si>
    <r>
      <t xml:space="preserve"> m</t>
    </r>
    <r>
      <rPr>
        <vertAlign val="superscript"/>
        <sz val="12"/>
        <rFont val="Arial"/>
        <family val="2"/>
        <charset val="162"/>
      </rPr>
      <t>2</t>
    </r>
    <r>
      <rPr>
        <sz val="8"/>
        <rFont val="Arial"/>
        <family val="2"/>
        <charset val="162"/>
      </rPr>
      <t>/t</t>
    </r>
  </si>
  <si>
    <r>
      <t>m</t>
    </r>
    <r>
      <rPr>
        <vertAlign val="superscript"/>
        <sz val="12"/>
        <rFont val="Arial"/>
        <family val="2"/>
        <charset val="162"/>
      </rPr>
      <t>2</t>
    </r>
    <r>
      <rPr>
        <sz val="8"/>
        <rFont val="Arial"/>
        <family val="2"/>
        <charset val="162"/>
      </rPr>
      <t>/m</t>
    </r>
  </si>
  <si>
    <r>
      <t>A</t>
    </r>
    <r>
      <rPr>
        <vertAlign val="subscript"/>
        <sz val="10"/>
        <rFont val="Arial"/>
        <family val="2"/>
        <charset val="162"/>
      </rPr>
      <t>y.net</t>
    </r>
  </si>
  <si>
    <r>
      <t>e</t>
    </r>
    <r>
      <rPr>
        <vertAlign val="subscript"/>
        <sz val="10"/>
        <rFont val="Arial"/>
        <family val="2"/>
        <charset val="162"/>
      </rPr>
      <t>y.max</t>
    </r>
  </si>
  <si>
    <r>
      <t>e</t>
    </r>
    <r>
      <rPr>
        <vertAlign val="subscript"/>
        <sz val="10"/>
        <rFont val="Arial"/>
        <family val="2"/>
        <charset val="162"/>
      </rPr>
      <t>y.min</t>
    </r>
  </si>
  <si>
    <r>
      <t>f</t>
    </r>
    <r>
      <rPr>
        <vertAlign val="subscript"/>
        <sz val="14"/>
        <rFont val="Arial"/>
        <family val="2"/>
        <charset val="162"/>
      </rPr>
      <t>y</t>
    </r>
  </si>
  <si>
    <r>
      <t>A</t>
    </r>
    <r>
      <rPr>
        <vertAlign val="subscript"/>
        <sz val="10"/>
        <rFont val="Arial"/>
        <family val="2"/>
        <charset val="162"/>
      </rPr>
      <t>z.net</t>
    </r>
  </si>
  <si>
    <r>
      <t>e</t>
    </r>
    <r>
      <rPr>
        <vertAlign val="subscript"/>
        <sz val="10"/>
        <rFont val="Arial"/>
        <family val="2"/>
        <charset val="162"/>
      </rPr>
      <t>z.max</t>
    </r>
  </si>
  <si>
    <r>
      <t>e</t>
    </r>
    <r>
      <rPr>
        <vertAlign val="subscript"/>
        <sz val="10"/>
        <rFont val="Arial"/>
        <family val="2"/>
        <charset val="162"/>
      </rPr>
      <t>z.min</t>
    </r>
  </si>
  <si>
    <r>
      <t>f</t>
    </r>
    <r>
      <rPr>
        <vertAlign val="subscript"/>
        <sz val="14"/>
        <rFont val="Arial"/>
        <family val="2"/>
        <charset val="162"/>
      </rPr>
      <t>z</t>
    </r>
  </si>
  <si>
    <r>
      <t>r</t>
    </r>
    <r>
      <rPr>
        <vertAlign val="subscript"/>
        <sz val="14"/>
        <rFont val="Arial"/>
        <family val="2"/>
        <charset val="162"/>
      </rPr>
      <t>2</t>
    </r>
  </si>
  <si>
    <r>
      <t>r</t>
    </r>
    <r>
      <rPr>
        <vertAlign val="subscript"/>
        <sz val="14"/>
        <rFont val="Arial"/>
        <family val="2"/>
        <charset val="162"/>
      </rPr>
      <t>1</t>
    </r>
  </si>
  <si>
    <t>a</t>
  </si>
  <si>
    <r>
      <t xml:space="preserve"> I</t>
    </r>
    <r>
      <rPr>
        <vertAlign val="subscript"/>
        <sz val="14"/>
        <rFont val="Arial"/>
        <family val="2"/>
        <charset val="162"/>
      </rPr>
      <t>yz</t>
    </r>
  </si>
  <si>
    <r>
      <t>i</t>
    </r>
    <r>
      <rPr>
        <vertAlign val="subscript"/>
        <sz val="14"/>
        <rFont val="Arial"/>
        <family val="2"/>
        <charset val="162"/>
      </rPr>
      <t>v</t>
    </r>
  </si>
  <si>
    <r>
      <t>I</t>
    </r>
    <r>
      <rPr>
        <vertAlign val="subscript"/>
        <sz val="14"/>
        <rFont val="Arial"/>
        <family val="2"/>
        <charset val="162"/>
      </rPr>
      <t>v</t>
    </r>
  </si>
  <si>
    <r>
      <t>i</t>
    </r>
    <r>
      <rPr>
        <vertAlign val="subscript"/>
        <sz val="14"/>
        <rFont val="Arial"/>
        <family val="2"/>
        <charset val="162"/>
      </rPr>
      <t>u</t>
    </r>
  </si>
  <si>
    <r>
      <t>I</t>
    </r>
    <r>
      <rPr>
        <vertAlign val="subscript"/>
        <sz val="14"/>
        <rFont val="Arial"/>
        <family val="2"/>
        <charset val="162"/>
      </rPr>
      <t>u</t>
    </r>
  </si>
  <si>
    <r>
      <t>i</t>
    </r>
    <r>
      <rPr>
        <vertAlign val="subscript"/>
        <sz val="14"/>
        <rFont val="Arial"/>
        <family val="2"/>
        <charset val="162"/>
      </rPr>
      <t>z</t>
    </r>
  </si>
  <si>
    <r>
      <t>I</t>
    </r>
    <r>
      <rPr>
        <vertAlign val="subscript"/>
        <sz val="14"/>
        <rFont val="Arial"/>
        <family val="2"/>
        <charset val="162"/>
      </rPr>
      <t>z</t>
    </r>
  </si>
  <si>
    <r>
      <t>i</t>
    </r>
    <r>
      <rPr>
        <vertAlign val="subscript"/>
        <sz val="14"/>
        <rFont val="Arial"/>
        <family val="2"/>
        <charset val="162"/>
      </rPr>
      <t>y</t>
    </r>
    <r>
      <rPr>
        <sz val="8"/>
        <rFont val="Helv"/>
        <charset val="162"/>
      </rPr>
      <t/>
    </r>
  </si>
  <si>
    <r>
      <t>I</t>
    </r>
    <r>
      <rPr>
        <vertAlign val="subscript"/>
        <sz val="14"/>
        <rFont val="Arial"/>
        <family val="2"/>
        <charset val="162"/>
      </rPr>
      <t>y</t>
    </r>
    <r>
      <rPr>
        <sz val="8"/>
        <rFont val="Helv"/>
        <charset val="162"/>
      </rPr>
      <t/>
    </r>
  </si>
  <si>
    <r>
      <t>A</t>
    </r>
    <r>
      <rPr>
        <vertAlign val="subscript"/>
        <sz val="14"/>
        <rFont val="Arial"/>
        <family val="2"/>
        <charset val="162"/>
      </rPr>
      <t>G</t>
    </r>
  </si>
  <si>
    <r>
      <t>A</t>
    </r>
    <r>
      <rPr>
        <vertAlign val="subscript"/>
        <sz val="14"/>
        <rFont val="Arial"/>
        <family val="2"/>
        <charset val="162"/>
      </rPr>
      <t>L</t>
    </r>
  </si>
  <si>
    <r>
      <t xml:space="preserve">u </t>
    </r>
    <r>
      <rPr>
        <vertAlign val="subscript"/>
        <sz val="14"/>
        <rFont val="Arial"/>
        <family val="2"/>
        <charset val="162"/>
      </rPr>
      <t>3</t>
    </r>
  </si>
  <si>
    <r>
      <t>u</t>
    </r>
    <r>
      <rPr>
        <vertAlign val="subscript"/>
        <sz val="14"/>
        <rFont val="Arial"/>
        <family val="2"/>
        <charset val="162"/>
      </rPr>
      <t>2</t>
    </r>
  </si>
  <si>
    <r>
      <t>u</t>
    </r>
    <r>
      <rPr>
        <vertAlign val="subscript"/>
        <sz val="14"/>
        <rFont val="Arial"/>
        <family val="2"/>
        <charset val="162"/>
      </rPr>
      <t>1</t>
    </r>
  </si>
  <si>
    <r>
      <t>v</t>
    </r>
    <r>
      <rPr>
        <vertAlign val="subscript"/>
        <sz val="14"/>
        <rFont val="Arial"/>
        <family val="2"/>
        <charset val="162"/>
      </rPr>
      <t>2</t>
    </r>
  </si>
  <si>
    <r>
      <t>v</t>
    </r>
    <r>
      <rPr>
        <vertAlign val="subscript"/>
        <sz val="14"/>
        <rFont val="Arial"/>
        <family val="2"/>
        <charset val="162"/>
      </rPr>
      <t>1</t>
    </r>
  </si>
  <si>
    <r>
      <t>y</t>
    </r>
    <r>
      <rPr>
        <vertAlign val="subscript"/>
        <sz val="14"/>
        <rFont val="Arial"/>
        <family val="2"/>
        <charset val="162"/>
      </rPr>
      <t>s</t>
    </r>
  </si>
  <si>
    <r>
      <t>z</t>
    </r>
    <r>
      <rPr>
        <vertAlign val="subscript"/>
        <sz val="14"/>
        <rFont val="Arial"/>
        <family val="2"/>
        <charset val="162"/>
      </rPr>
      <t>s</t>
    </r>
    <r>
      <rPr>
        <sz val="8"/>
        <rFont val="Helv"/>
        <charset val="162"/>
      </rPr>
      <t/>
    </r>
  </si>
  <si>
    <t>Kısa kenar</t>
  </si>
  <si>
    <t>Uzun kenar</t>
  </si>
  <si>
    <t>EKSEN v - v</t>
  </si>
  <si>
    <t>EKSEN u - u</t>
  </si>
  <si>
    <t>EKSEN z - z</t>
  </si>
  <si>
    <t>EKSEN y-y</t>
  </si>
  <si>
    <t>Euronorm 10056-1</t>
  </si>
  <si>
    <t>kenar</t>
  </si>
  <si>
    <t>Çeşit</t>
  </si>
  <si>
    <t>W 44 x 16 x 335</t>
  </si>
  <si>
    <t>W 1100 x 400 x 499</t>
  </si>
  <si>
    <t>W 44 x 16 x 290</t>
  </si>
  <si>
    <t>W 1100 x 400 x 433</t>
  </si>
  <si>
    <t>W 44 x 16 x 262</t>
  </si>
  <si>
    <t>W 1100 x 400 x 390</t>
  </si>
  <si>
    <t>W 44 x 16 x 230</t>
  </si>
  <si>
    <t>W 1100 x 400 x 343</t>
  </si>
  <si>
    <t>W 40 x 16 x 593</t>
  </si>
  <si>
    <t>W 1000 x 400 x 883</t>
  </si>
  <si>
    <t>W 40 x 16 x 503</t>
  </si>
  <si>
    <t>W 1000 x 400 x 748</t>
  </si>
  <si>
    <t>W 40 x 16 x 431</t>
  </si>
  <si>
    <t>W 1000 x 400 x 642</t>
  </si>
  <si>
    <t>W 40 x 16 x 397</t>
  </si>
  <si>
    <t>W 1000 x 400 x 591</t>
  </si>
  <si>
    <t>W 40 x 16 x 362</t>
  </si>
  <si>
    <t>W 1000 x 400 x 539</t>
  </si>
  <si>
    <t>W 40 x 16 x 324</t>
  </si>
  <si>
    <t>W 1000 x 400 x 483</t>
  </si>
  <si>
    <t>W 40 x 16 x 297</t>
  </si>
  <si>
    <t>W 1000 x 400 x 443</t>
  </si>
  <si>
    <t>W 40 x 16 x 277</t>
  </si>
  <si>
    <t>W 1000 x 400 x 412</t>
  </si>
  <si>
    <t>W 40 x 16 x 249</t>
  </si>
  <si>
    <t>W 1000 x 400 x 371</t>
  </si>
  <si>
    <t>W 40 x 16 x 215</t>
  </si>
  <si>
    <t>W 1000 x 400 x 321</t>
  </si>
  <si>
    <t>W 40 x 16 x 199</t>
  </si>
  <si>
    <t>W 1000 x 400 x 296</t>
  </si>
  <si>
    <t>W 40 x 12 x 392</t>
  </si>
  <si>
    <t>W 1000 x 300 x 584</t>
  </si>
  <si>
    <t>W 40 x 12 x 331</t>
  </si>
  <si>
    <t>W 1000 x 300 x 494</t>
  </si>
  <si>
    <t>W 40 x 12 x 278</t>
  </si>
  <si>
    <t>W 1000 x 300 x 415</t>
  </si>
  <si>
    <t>W 40 x 12 x 264</t>
  </si>
  <si>
    <t>W 1000 x 300 x 393</t>
  </si>
  <si>
    <t>W 40 x 12 x 235</t>
  </si>
  <si>
    <t>W 1000 x 300 x 350</t>
  </si>
  <si>
    <t>W 40 x 12 x 211</t>
  </si>
  <si>
    <t>W 1000 x 300 x 314</t>
  </si>
  <si>
    <t>W 40 x 12 x 183</t>
  </si>
  <si>
    <t>W 1000 x 300 x 272</t>
  </si>
  <si>
    <t>W 40 x 12 x 167</t>
  </si>
  <si>
    <t>W 1000 x 300 x 249</t>
  </si>
  <si>
    <t>W 40 x 12 x 149</t>
  </si>
  <si>
    <t>W 1000 x 300 x 222</t>
  </si>
  <si>
    <t>W 36 x 16.5 x 650</t>
  </si>
  <si>
    <t>W 920 x 420 x 967</t>
  </si>
  <si>
    <t>W 36 x 16.5 x 527</t>
  </si>
  <si>
    <t>W 920 x 420 x 784</t>
  </si>
  <si>
    <t>W 36 x 16.5 x 439</t>
  </si>
  <si>
    <t>W 920 x 420 x 653</t>
  </si>
  <si>
    <t>W 36 x 16.5 x 393</t>
  </si>
  <si>
    <t>W 920 x 420 x 585</t>
  </si>
  <si>
    <t>W 36 x 16.5 x 359</t>
  </si>
  <si>
    <t>W 920 x 420 x 534</t>
  </si>
  <si>
    <t>W 36 x 16.5 x 328</t>
  </si>
  <si>
    <t>W 920 x 420 x 488</t>
  </si>
  <si>
    <t>W 36 x 16.5 x 300</t>
  </si>
  <si>
    <t>W 920 x 420 x 446</t>
  </si>
  <si>
    <t>W 36 x 16.5 x 280</t>
  </si>
  <si>
    <t>W 920 x 420 x 417</t>
  </si>
  <si>
    <t>W 36 x 16.5 x 260</t>
  </si>
  <si>
    <t>W 920 x 420 x 387</t>
  </si>
  <si>
    <t>W 36 x 16.5 x 245</t>
  </si>
  <si>
    <t>W 920 x 420 x 365</t>
  </si>
  <si>
    <t>W 36 x 16.5 x 230</t>
  </si>
  <si>
    <t>W 920 x 420 x 342</t>
  </si>
  <si>
    <t>W 36 x 12 x 210</t>
  </si>
  <si>
    <t>W 920 x 310 x 313</t>
  </si>
  <si>
    <t>W 36 x 12 x 194</t>
  </si>
  <si>
    <t>W 920 x 310 x 289</t>
  </si>
  <si>
    <t>W 36 x 12 x 182</t>
  </si>
  <si>
    <t>W 920 x 310 x 271</t>
  </si>
  <si>
    <t>W 36 x 12 x 170</t>
  </si>
  <si>
    <t>W 920 x 310 x 253</t>
  </si>
  <si>
    <t>W 36 x 12 x 160</t>
  </si>
  <si>
    <t>W 920 x 310 x 238</t>
  </si>
  <si>
    <t>W 36 x 12 x 150</t>
  </si>
  <si>
    <t>W 920 x 310 x 223</t>
  </si>
  <si>
    <t>W 36 x 12 x 135</t>
  </si>
  <si>
    <t>W 920 x 310 x 201</t>
  </si>
  <si>
    <t>W 33 x 11.5 x 169</t>
  </si>
  <si>
    <t>W 840 x 295 x 251</t>
  </si>
  <si>
    <t>W 33 x 11.5 x 152</t>
  </si>
  <si>
    <t>W 840 x 295 x 226</t>
  </si>
  <si>
    <t>W 33 x 11.5 x 141</t>
  </si>
  <si>
    <t>W 840 x 295 x 210</t>
  </si>
  <si>
    <t>W 33 x 11.5 x 130</t>
  </si>
  <si>
    <t>W 840 x 295 x 193</t>
  </si>
  <si>
    <t>W 33 x 11.5 x 118</t>
  </si>
  <si>
    <t>W 840 x 295 x 176</t>
  </si>
  <si>
    <t>W 30 x 10.5 x 148</t>
  </si>
  <si>
    <t>W 760 x 265 x 220</t>
  </si>
  <si>
    <t>W 30 x 10.5 x 132</t>
  </si>
  <si>
    <t>W 760 x 265 x 196</t>
  </si>
  <si>
    <t>W 30 x 10.5 x 124</t>
  </si>
  <si>
    <t>W 760 x 265 x 185</t>
  </si>
  <si>
    <t>W 30 x 10.5 x 116</t>
  </si>
  <si>
    <t>W 760 x 265 x 173</t>
  </si>
  <si>
    <t>W 30 x 10.5 x 108</t>
  </si>
  <si>
    <t>W 760 x 265 x 161</t>
  </si>
  <si>
    <t>W 30 x 10.5 x 99</t>
  </si>
  <si>
    <t>W 760 x 265 x 147</t>
  </si>
  <si>
    <t>W 27 x 10 x 129</t>
  </si>
  <si>
    <t>W 690 x 250 x 192</t>
  </si>
  <si>
    <t>W 27 x 10 x 114</t>
  </si>
  <si>
    <t>W 690 x 250 x 170</t>
  </si>
  <si>
    <t>W 27 x 10 x 102</t>
  </si>
  <si>
    <t>W 690 x 250 x 152</t>
  </si>
  <si>
    <t>W 27 x 10 x 94</t>
  </si>
  <si>
    <t>W 690 x 250 x 140</t>
  </si>
  <si>
    <t>W 27 x 10 x 84</t>
  </si>
  <si>
    <t>W 690 x 250 x 125</t>
  </si>
  <si>
    <t>W 24 x 12.75 x 370</t>
  </si>
  <si>
    <t>W 610 x 325 x 551</t>
  </si>
  <si>
    <t>W 24 x 12.75 x 335</t>
  </si>
  <si>
    <t>W 610 x 325 x 498</t>
  </si>
  <si>
    <t>W 24 x 12.75 x 306</t>
  </si>
  <si>
    <t>W 610 x 325 x 455</t>
  </si>
  <si>
    <t>W 24 x 12.75 x 279</t>
  </si>
  <si>
    <t>W 610 x 325 x 415</t>
  </si>
  <si>
    <t>W 24 x 12.75 x 229</t>
  </si>
  <si>
    <t>W 610 x 325 x 341</t>
  </si>
  <si>
    <t>W 24 x 12.75 x 192</t>
  </si>
  <si>
    <t>W 610 x 325 x 285</t>
  </si>
  <si>
    <t>W 24 x 12.75 x 176</t>
  </si>
  <si>
    <t>W 610 x 325 x 262</t>
  </si>
  <si>
    <t>W 24 x 12.75 x 162</t>
  </si>
  <si>
    <t>W 610 x 325 x 241</t>
  </si>
  <si>
    <t>W 24 x 12.75 x 146</t>
  </si>
  <si>
    <t>W 610 x 325 x 217</t>
  </si>
  <si>
    <t>W 24 x 12.75 x 131</t>
  </si>
  <si>
    <t>W 610 x 325 x 195</t>
  </si>
  <si>
    <t>W 24 x 12.75 x 117</t>
  </si>
  <si>
    <t>W 610 x 325 x 174</t>
  </si>
  <si>
    <t>W 24 x 12.75 x 104</t>
  </si>
  <si>
    <t>W 610 x 325 x 155</t>
  </si>
  <si>
    <t>W 24 x 9 x 94</t>
  </si>
  <si>
    <t>W 610 x 230 x 140</t>
  </si>
  <si>
    <t>W 24 x 9 x 84</t>
  </si>
  <si>
    <t>W 610 x 230 x 125</t>
  </si>
  <si>
    <t>W 24 x 9 x 76</t>
  </si>
  <si>
    <t>W 610 x 230 x 113</t>
  </si>
  <si>
    <t>W 24 x 9 x 68</t>
  </si>
  <si>
    <t>W 610 x 230 x 101</t>
  </si>
  <si>
    <t>W 21 x 8.25 x 93</t>
  </si>
  <si>
    <t>W 530 x 210 x 138</t>
  </si>
  <si>
    <t>W 21 x 8.25 x 83</t>
  </si>
  <si>
    <t>W 530 x 210 x 123</t>
  </si>
  <si>
    <t>W 21 x 8.25 x 73</t>
  </si>
  <si>
    <t>W 530 x 210 x 109</t>
  </si>
  <si>
    <t>W 21 x 8.25 x 68</t>
  </si>
  <si>
    <t>W 530 x 210 x 101</t>
  </si>
  <si>
    <t>W 21 x 8.25 x 62</t>
  </si>
  <si>
    <t>W 530 x 210 x 92</t>
  </si>
  <si>
    <t>W 18 x 11 x 119</t>
  </si>
  <si>
    <t>W 460 x 280 x 177</t>
  </si>
  <si>
    <t>W 18 x 11 x 106</t>
  </si>
  <si>
    <t>W 460 x 280 x 158</t>
  </si>
  <si>
    <t>W 18 x 11 x 97</t>
  </si>
  <si>
    <t>W 460 x 280 x 144</t>
  </si>
  <si>
    <t>W 18 x 11 x 86</t>
  </si>
  <si>
    <t>W 460 x 280 x 128</t>
  </si>
  <si>
    <t>W 18 x 11 x 76</t>
  </si>
  <si>
    <t>W 460 x 280 x 113</t>
  </si>
  <si>
    <t>W 18 x 7.5 x 71</t>
  </si>
  <si>
    <t>W 460 x 190 x 106</t>
  </si>
  <si>
    <t>W 18 x 7.5 x 65</t>
  </si>
  <si>
    <t>W 460 x 190 x 97</t>
  </si>
  <si>
    <t>W 18 x 7.5 x 60</t>
  </si>
  <si>
    <t>W 460 x 190 x 89</t>
  </si>
  <si>
    <t>W 18 x 7.5 x 55</t>
  </si>
  <si>
    <t>W 460 x 190 x 82</t>
  </si>
  <si>
    <t>W 18 x 7.5 x 50</t>
  </si>
  <si>
    <t>W 460 x 190 x 74</t>
  </si>
  <si>
    <t>W 18 x 7.5 x 45</t>
  </si>
  <si>
    <t>W 460 x 190 x 67</t>
  </si>
  <si>
    <t>W 18 x 7.5 x 41</t>
  </si>
  <si>
    <t>W 460 x 190 x 61</t>
  </si>
  <si>
    <t>W 18 x 6 x 46</t>
  </si>
  <si>
    <t>W 460 x 150 x 68</t>
  </si>
  <si>
    <t>W 18 x 6 x 40</t>
  </si>
  <si>
    <t>W 460 x 150 x 60</t>
  </si>
  <si>
    <t>W 18 x 6 x 35</t>
  </si>
  <si>
    <t>W 460 x 150 x 52</t>
  </si>
  <si>
    <t>W 16 x 7 x 57</t>
  </si>
  <si>
    <t>W 410 x 180 x 85</t>
  </si>
  <si>
    <t>W 16 x 7 x 50</t>
  </si>
  <si>
    <t>W 410 x 180 x 75</t>
  </si>
  <si>
    <t>W 16 x 7 x 45</t>
  </si>
  <si>
    <t>W 410 x 180 x 67</t>
  </si>
  <si>
    <t>W 16 x 7 x 40</t>
  </si>
  <si>
    <t>W 410 x 180 x 60</t>
  </si>
  <si>
    <t>W 16 x 7 x 36</t>
  </si>
  <si>
    <t>W 410 x 180 x 53</t>
  </si>
  <si>
    <t>W 16 x 5.5 x 31</t>
  </si>
  <si>
    <t>W 410 x 140 x 46.1</t>
  </si>
  <si>
    <t>W 16 x 5.5 x 26</t>
  </si>
  <si>
    <t>W 410 x 140 x 38.8</t>
  </si>
  <si>
    <t>W 14 x 16 x 730</t>
  </si>
  <si>
    <t xml:space="preserve">W 360 x 410 x 1086    </t>
  </si>
  <si>
    <t>W 14 x 16 x 665</t>
  </si>
  <si>
    <t>W 360 x 410 x 990</t>
  </si>
  <si>
    <t>W 14 x 16 x 605</t>
  </si>
  <si>
    <t>W 360 x 410 x 900</t>
  </si>
  <si>
    <t>W 14 x 16 x 550</t>
  </si>
  <si>
    <t>W 360 x 410 x 818</t>
  </si>
  <si>
    <t>W 14 x 16 x 500</t>
  </si>
  <si>
    <t>W 360 x 410 x 744</t>
  </si>
  <si>
    <t>W 14 x 16 x 455</t>
  </si>
  <si>
    <t>W 360 x 410 x 677</t>
  </si>
  <si>
    <t>W 14 x 16 x 426</t>
  </si>
  <si>
    <t>W 360 x 410 x 634</t>
  </si>
  <si>
    <t>W 14 x 16 x 398</t>
  </si>
  <si>
    <t>W 360 x 410 x 592</t>
  </si>
  <si>
    <t>W 14 x 16 x 370</t>
  </si>
  <si>
    <t>W 360 x 410 x 551</t>
  </si>
  <si>
    <t>W 14 x 16 x 342</t>
  </si>
  <si>
    <t>W 360 x 410 x 509</t>
  </si>
  <si>
    <t>W 14 x 16 x 311</t>
  </si>
  <si>
    <t>W 360 x 410 x 463</t>
  </si>
  <si>
    <t>W 14 x 16 x 283</t>
  </si>
  <si>
    <t>W 360 x 410 x 421</t>
  </si>
  <si>
    <t>W 14 x 16 x 257</t>
  </si>
  <si>
    <t>W 360 x 410 x 382</t>
  </si>
  <si>
    <t>W 14 x 16 x 233</t>
  </si>
  <si>
    <t>W 360 x 410 x 347</t>
  </si>
  <si>
    <t>W 14 x 16 x 211</t>
  </si>
  <si>
    <t>W 360 x 410 x 314</t>
  </si>
  <si>
    <t>W 14 x 16 x 193</t>
  </si>
  <si>
    <t>W 360 x 410 x 287</t>
  </si>
  <si>
    <t>W 14 x 16 x 176</t>
  </si>
  <si>
    <t>W 360 x 410 x 262</t>
  </si>
  <si>
    <t>W 14 x 16 x 159</t>
  </si>
  <si>
    <t>W 360 x 410 x 237</t>
  </si>
  <si>
    <t>W 14 x 16 x 145</t>
  </si>
  <si>
    <t>W 360 x 410 x 216</t>
  </si>
  <si>
    <t>W 14 x 14.5 x 132</t>
  </si>
  <si>
    <t>W 360 x 370 x 196</t>
  </si>
  <si>
    <t>W 14 x 14.5 x 120</t>
  </si>
  <si>
    <t>W 360 x 370 x 179</t>
  </si>
  <si>
    <t>W 14 x 14.5 x 109</t>
  </si>
  <si>
    <t>W 360 x 370 x 162</t>
  </si>
  <si>
    <t>W 14 x 14.5 x 99</t>
  </si>
  <si>
    <t>W 360 x 370 x 147</t>
  </si>
  <si>
    <t>W 14 x 14.5 x 90</t>
  </si>
  <si>
    <t>W 360 x 370 x 134</t>
  </si>
  <si>
    <t>W 14 x 6.75 x 38</t>
  </si>
  <si>
    <t>W 360 x 170 x 57.8</t>
  </si>
  <si>
    <t>W 14 x 6.75 x 34</t>
  </si>
  <si>
    <t>W 360 x 170 x 51</t>
  </si>
  <si>
    <t>W 14 x 6.75 x 30</t>
  </si>
  <si>
    <t>W 360 x 170 x 44</t>
  </si>
  <si>
    <t>W 14 x 5 x 26</t>
  </si>
  <si>
    <t>W 360 x 130 x 39.0</t>
  </si>
  <si>
    <t>W 14 x 5 x 22</t>
  </si>
  <si>
    <t>W 360 x 130 x 32.9</t>
  </si>
  <si>
    <t>W 12 x 12 x 230</t>
  </si>
  <si>
    <t>W 310 x 310 x 342</t>
  </si>
  <si>
    <t>W 12 x 12 x 210</t>
  </si>
  <si>
    <t>W 310 x 310 x 313</t>
  </si>
  <si>
    <t>W 12 x 12 x 190</t>
  </si>
  <si>
    <t>W 310 x 310 x 283</t>
  </si>
  <si>
    <t>W 12 x 12 x 170</t>
  </si>
  <si>
    <t>W 310 x 310 x 253</t>
  </si>
  <si>
    <t>W 12 x 12 x 152</t>
  </si>
  <si>
    <t>W 310 x 310 x 226</t>
  </si>
  <si>
    <t>W 12 x 12 x 136</t>
  </si>
  <si>
    <t>W 310 x 310 x 202</t>
  </si>
  <si>
    <t>W 12 x 12 x 120</t>
  </si>
  <si>
    <t>W 310 x 310 x 179</t>
  </si>
  <si>
    <t>W 12 x 12 x 106</t>
  </si>
  <si>
    <t>W 310 x 310 x 158</t>
  </si>
  <si>
    <t>W 12 x 12 x 96</t>
  </si>
  <si>
    <t>W 310 x 310 x 143</t>
  </si>
  <si>
    <t>W 12 x 12 x 87</t>
  </si>
  <si>
    <t>W 310 x 310 x 129</t>
  </si>
  <si>
    <t>W 12 x 12 x 79</t>
  </si>
  <si>
    <t>W 310 x 310 x 117</t>
  </si>
  <si>
    <t>W 12 x 12 x 72</t>
  </si>
  <si>
    <t>W 310 x 310 x 107</t>
  </si>
  <si>
    <t>W 12 x 12 x 65</t>
  </si>
  <si>
    <t>W 310 x 310 x 97</t>
  </si>
  <si>
    <t>W 12 x 6.5 x 35</t>
  </si>
  <si>
    <t>W 310 x 165 x 52</t>
  </si>
  <si>
    <t>W 12 x 6.5 x 30</t>
  </si>
  <si>
    <t>W 310 x 165 x 44.5</t>
  </si>
  <si>
    <t>W 12 x 6.5 x 26</t>
  </si>
  <si>
    <t>W 310 x 165 x 38.7</t>
  </si>
  <si>
    <t>W 12 x 6.5 x 21</t>
  </si>
  <si>
    <t>W 310 x 165 x 31</t>
  </si>
  <si>
    <t>W 12 x 4 x 22</t>
  </si>
  <si>
    <t>W 310 x 100 x 32.7</t>
  </si>
  <si>
    <t>W 12 x 4 x 19</t>
  </si>
  <si>
    <t>W 310 x 100 x 28.3</t>
  </si>
  <si>
    <t>W 12 x 4 x 16</t>
  </si>
  <si>
    <t>W 310 x 100 x 23.8</t>
  </si>
  <si>
    <t>W 12 x 4 x 14</t>
  </si>
  <si>
    <t>W 310 x 100 x 21.0</t>
  </si>
  <si>
    <t>W 10 x 10 x 112</t>
  </si>
  <si>
    <t>W 250 x 250 x 167</t>
  </si>
  <si>
    <t>W 10 x 10 x 100</t>
  </si>
  <si>
    <t>W 250 x 250 x 149</t>
  </si>
  <si>
    <t>W 10 x 10 x 88</t>
  </si>
  <si>
    <t>W 250 x 250 x 131</t>
  </si>
  <si>
    <t>W 10 x 10 x 77</t>
  </si>
  <si>
    <t>W 250 x 250 x 115</t>
  </si>
  <si>
    <t>W 10 x 10 x 68</t>
  </si>
  <si>
    <t>W 250 x 250 x 101</t>
  </si>
  <si>
    <t>W 10 x 10 x 60</t>
  </si>
  <si>
    <t>W 250 x 250 x 89</t>
  </si>
  <si>
    <t>W 10 x 10 x 54</t>
  </si>
  <si>
    <t>W 250 x 250 x 80</t>
  </si>
  <si>
    <t>W 10 x 10 x 49</t>
  </si>
  <si>
    <t>W 250 x 250 x 73</t>
  </si>
  <si>
    <t>W 10 x 5.75 x 30</t>
  </si>
  <si>
    <t>W 250 x 145 x 44.8</t>
  </si>
  <si>
    <t>W 10 x 5.75 x 26</t>
  </si>
  <si>
    <t>W 250 x 145 x 38.5</t>
  </si>
  <si>
    <t>W 10 x 5.75 x 22</t>
  </si>
  <si>
    <t>W 250 x 145 x 32.7</t>
  </si>
  <si>
    <t>W 10 x 5.75 x 16</t>
  </si>
  <si>
    <t>W 250 x 145 x 24</t>
  </si>
  <si>
    <t>W 10 x 4 x 19</t>
  </si>
  <si>
    <t>W 250 x 100 x 28.4</t>
  </si>
  <si>
    <t>W 10 x 4 x 17</t>
  </si>
  <si>
    <t>W 250 x 100 x 25.3</t>
  </si>
  <si>
    <t>W 10 x 4 x 15</t>
  </si>
  <si>
    <t>W 250 x 100 x 22.3</t>
  </si>
  <si>
    <t>W 10 x 4 x 12</t>
  </si>
  <si>
    <t>W 250 x 100 x 17.9</t>
  </si>
  <si>
    <t>W 8 x 8 x 67</t>
  </si>
  <si>
    <t>W 200 x 200 x 100</t>
  </si>
  <si>
    <t>W 8 x 8 x 58</t>
  </si>
  <si>
    <t>W 200 x 200 x 86</t>
  </si>
  <si>
    <t>W 8 x 8 x 48</t>
  </si>
  <si>
    <t>W 200 x 200 x 71</t>
  </si>
  <si>
    <t>W 8 x 8 x 40</t>
  </si>
  <si>
    <t>W 200 x 200 x 59</t>
  </si>
  <si>
    <t>W 8 x 8 x 35</t>
  </si>
  <si>
    <t>W 200 x 200 x 52</t>
  </si>
  <si>
    <t>W 8 x 8 x 31</t>
  </si>
  <si>
    <t>W 200 x 200 x 46.1</t>
  </si>
  <si>
    <t>W 8 x 6.5 x 28</t>
  </si>
  <si>
    <t>W 200 x 165 x 41.7</t>
  </si>
  <si>
    <t>W 8 x 6.5 x 24</t>
  </si>
  <si>
    <t>W 200 x 165 x 35.9</t>
  </si>
  <si>
    <t>W 8 x 5.25 x 21</t>
  </si>
  <si>
    <t>W 200 x 135 x 31.3</t>
  </si>
  <si>
    <t>W 8 x 5.25 x 18</t>
  </si>
  <si>
    <t>W 200 x 135 x 26.6</t>
  </si>
  <si>
    <t>W 8 x 5.25 x 14</t>
  </si>
  <si>
    <t>W 200 x 135 x 21</t>
  </si>
  <si>
    <t>W 8 x 4 x 15</t>
  </si>
  <si>
    <t>W 200 x 100 x 22.5</t>
  </si>
  <si>
    <t>W 8 x 4 x 13</t>
  </si>
  <si>
    <t>W 200 x 100 x 19.3</t>
  </si>
  <si>
    <t>W 8 x 4 x 10</t>
  </si>
  <si>
    <t>W 200 x 100 x 15.0</t>
  </si>
  <si>
    <t>W 6 x 6 x 25</t>
  </si>
  <si>
    <t>W 150 x 150 x 37.1</t>
  </si>
  <si>
    <t>W 6 x 6 x 20</t>
  </si>
  <si>
    <t>W 150 x 150 x 29.8</t>
  </si>
  <si>
    <t>W 6 x 6 x 15</t>
  </si>
  <si>
    <t>W 150 x 150 x 22.5</t>
  </si>
  <si>
    <t>W 6 x 4 x 16</t>
  </si>
  <si>
    <t>W 150 x 100 x 24.0</t>
  </si>
  <si>
    <t>W 6 x 4 x 12</t>
  </si>
  <si>
    <t>W 150 x 100 x 18.0</t>
  </si>
  <si>
    <t>W 6 x 4 x 9</t>
  </si>
  <si>
    <t>W 150 x 100 x 13.5</t>
  </si>
  <si>
    <t>W 5 x 5 x 19</t>
  </si>
  <si>
    <t>W 130 x 130 x 28.1</t>
  </si>
  <si>
    <t>W 5 x 5 x 16</t>
  </si>
  <si>
    <t>W 130 x 130 x 23.8</t>
  </si>
  <si>
    <t>W 4 x 4 x 13</t>
  </si>
  <si>
    <t>W 100 x 100 x 19.3</t>
  </si>
  <si>
    <r>
      <t>cm</t>
    </r>
    <r>
      <rPr>
        <vertAlign val="superscript"/>
        <sz val="9"/>
        <color indexed="8"/>
        <rFont val="Arial"/>
        <family val="2"/>
        <charset val="162"/>
      </rPr>
      <t>3</t>
    </r>
  </si>
  <si>
    <r>
      <t>cm</t>
    </r>
    <r>
      <rPr>
        <vertAlign val="superscript"/>
        <sz val="9"/>
        <color indexed="8"/>
        <rFont val="Arial"/>
        <family val="2"/>
        <charset val="162"/>
      </rPr>
      <t>4</t>
    </r>
    <r>
      <rPr>
        <vertAlign val="superscript"/>
        <sz val="12"/>
        <color indexed="8"/>
        <rFont val="Arial"/>
        <family val="2"/>
        <charset val="162"/>
      </rPr>
      <t xml:space="preserve"> </t>
    </r>
  </si>
  <si>
    <t>lbs/ft</t>
  </si>
  <si>
    <r>
      <t>cm</t>
    </r>
    <r>
      <rPr>
        <vertAlign val="superscript"/>
        <sz val="9"/>
        <color indexed="8"/>
        <rFont val="Arial"/>
        <family val="2"/>
        <charset val="162"/>
      </rPr>
      <t>2</t>
    </r>
  </si>
  <si>
    <r>
      <t>s</t>
    </r>
    <r>
      <rPr>
        <vertAlign val="subscript"/>
        <sz val="12"/>
        <color indexed="8"/>
        <rFont val="Arial"/>
        <family val="2"/>
        <charset val="162"/>
      </rPr>
      <t>s</t>
    </r>
  </si>
  <si>
    <r>
      <t xml:space="preserve"> i</t>
    </r>
    <r>
      <rPr>
        <vertAlign val="subscript"/>
        <sz val="12"/>
        <color indexed="8"/>
        <rFont val="Arial"/>
        <family val="2"/>
        <charset val="162"/>
      </rPr>
      <t>z</t>
    </r>
  </si>
  <si>
    <r>
      <t>I</t>
    </r>
    <r>
      <rPr>
        <vertAlign val="subscript"/>
        <sz val="12"/>
        <color indexed="8"/>
        <rFont val="Arial"/>
        <family val="2"/>
        <charset val="162"/>
      </rPr>
      <t>z</t>
    </r>
  </si>
  <si>
    <r>
      <t>A</t>
    </r>
    <r>
      <rPr>
        <vertAlign val="subscript"/>
        <sz val="12"/>
        <color indexed="8"/>
        <rFont val="Arial"/>
        <family val="2"/>
        <charset val="162"/>
      </rPr>
      <t>vz</t>
    </r>
  </si>
  <si>
    <r>
      <t>i</t>
    </r>
    <r>
      <rPr>
        <vertAlign val="subscript"/>
        <sz val="12"/>
        <color indexed="8"/>
        <rFont val="Arial"/>
        <family val="2"/>
        <charset val="162"/>
      </rPr>
      <t>y</t>
    </r>
  </si>
  <si>
    <r>
      <t>I</t>
    </r>
    <r>
      <rPr>
        <vertAlign val="subscript"/>
        <sz val="12"/>
        <color indexed="8"/>
        <rFont val="Arial"/>
        <family val="2"/>
        <charset val="162"/>
      </rPr>
      <t>y</t>
    </r>
  </si>
  <si>
    <t>(imperial)</t>
  </si>
  <si>
    <r>
      <t>A</t>
    </r>
    <r>
      <rPr>
        <vertAlign val="subscript"/>
        <sz val="12"/>
        <color indexed="8"/>
        <rFont val="Arial"/>
        <family val="2"/>
        <charset val="162"/>
      </rPr>
      <t>G</t>
    </r>
  </si>
  <si>
    <r>
      <t>A</t>
    </r>
    <r>
      <rPr>
        <vertAlign val="subscript"/>
        <sz val="12"/>
        <color indexed="8"/>
        <rFont val="Arial"/>
        <family val="2"/>
        <charset val="162"/>
      </rPr>
      <t>L</t>
    </r>
  </si>
  <si>
    <r>
      <t>p</t>
    </r>
    <r>
      <rPr>
        <vertAlign val="subscript"/>
        <sz val="12"/>
        <color indexed="8"/>
        <rFont val="Arial"/>
        <family val="2"/>
        <charset val="162"/>
      </rPr>
      <t>max</t>
    </r>
  </si>
  <si>
    <r>
      <t>p</t>
    </r>
    <r>
      <rPr>
        <vertAlign val="subscript"/>
        <sz val="12"/>
        <color indexed="8"/>
        <rFont val="Arial"/>
        <family val="2"/>
        <charset val="162"/>
      </rPr>
      <t>min</t>
    </r>
  </si>
  <si>
    <r>
      <t>h</t>
    </r>
    <r>
      <rPr>
        <vertAlign val="subscript"/>
        <sz val="12"/>
        <color indexed="8"/>
        <rFont val="Arial"/>
        <family val="2"/>
        <charset val="162"/>
      </rPr>
      <t>i</t>
    </r>
  </si>
  <si>
    <r>
      <t>t</t>
    </r>
    <r>
      <rPr>
        <vertAlign val="subscript"/>
        <sz val="12"/>
        <color indexed="8"/>
        <rFont val="Arial"/>
        <family val="2"/>
        <charset val="162"/>
      </rPr>
      <t>f</t>
    </r>
  </si>
  <si>
    <r>
      <t>t</t>
    </r>
    <r>
      <rPr>
        <vertAlign val="subscript"/>
        <sz val="12"/>
        <color indexed="8"/>
        <rFont val="Arial"/>
        <family val="2"/>
        <charset val="162"/>
      </rPr>
      <t>w</t>
    </r>
  </si>
  <si>
    <t>(metrik)</t>
  </si>
  <si>
    <t xml:space="preserve"> ASTM A6 / A 6M</t>
  </si>
  <si>
    <t xml:space="preserve">profiller </t>
  </si>
  <si>
    <t xml:space="preserve">Amerikan kesit </t>
  </si>
  <si>
    <t>tw</t>
  </si>
  <si>
    <t>tf</t>
  </si>
  <si>
    <t>hi</t>
  </si>
  <si>
    <t>pmin</t>
  </si>
  <si>
    <t>pmax</t>
  </si>
  <si>
    <t>AL</t>
  </si>
  <si>
    <t>AG</t>
  </si>
  <si>
    <t>Iy</t>
  </si>
  <si>
    <t>Wel.y</t>
  </si>
  <si>
    <t>Wpl.y</t>
  </si>
  <si>
    <t>iy</t>
  </si>
  <si>
    <t>Avz</t>
  </si>
  <si>
    <t>Iz</t>
  </si>
  <si>
    <t>Wel.z</t>
  </si>
  <si>
    <t>Wpl.z</t>
  </si>
  <si>
    <t xml:space="preserve"> iz</t>
  </si>
  <si>
    <t>ss</t>
  </si>
  <si>
    <t>It</t>
  </si>
  <si>
    <t>Iwx10-3</t>
  </si>
  <si>
    <t>Cold Formed Rectangular Hollow Sections Sectional Properties</t>
  </si>
  <si>
    <t>Size</t>
  </si>
  <si>
    <t>Thickness</t>
  </si>
  <si>
    <t>Mass per unit length</t>
  </si>
  <si>
    <t xml:space="preserve">Cross sectional area </t>
  </si>
  <si>
    <t>Second moment of area</t>
  </si>
  <si>
    <t xml:space="preserve">Radıus of gyration </t>
  </si>
  <si>
    <t xml:space="preserve">Elastic section modulus </t>
  </si>
  <si>
    <t xml:space="preserve">Plastic section modulus </t>
  </si>
  <si>
    <t xml:space="preserve">Torsional inertia constant </t>
  </si>
  <si>
    <t xml:space="preserve">Torsional modulus constant </t>
  </si>
  <si>
    <t>Superarea per metre length</t>
  </si>
  <si>
    <t>Nominal length per tonne</t>
  </si>
  <si>
    <t>B</t>
  </si>
  <si>
    <t>M</t>
  </si>
  <si>
    <t>lₓₓ</t>
  </si>
  <si>
    <r>
      <t>L</t>
    </r>
    <r>
      <rPr>
        <vertAlign val="subscript"/>
        <sz val="11"/>
        <color theme="1"/>
        <rFont val="Calibri"/>
        <family val="2"/>
        <charset val="162"/>
        <scheme val="minor"/>
      </rPr>
      <t>yy</t>
    </r>
  </si>
  <si>
    <t>iₓₓ</t>
  </si>
  <si>
    <r>
      <t>i</t>
    </r>
    <r>
      <rPr>
        <vertAlign val="subscript"/>
        <sz val="11"/>
        <color theme="1"/>
        <rFont val="Calibri"/>
        <family val="2"/>
        <charset val="162"/>
        <scheme val="minor"/>
      </rPr>
      <t>yy</t>
    </r>
  </si>
  <si>
    <t>Welₓₓ</t>
  </si>
  <si>
    <r>
      <t>Wel</t>
    </r>
    <r>
      <rPr>
        <vertAlign val="subscript"/>
        <sz val="11"/>
        <color theme="1"/>
        <rFont val="Calibri"/>
        <family val="2"/>
        <charset val="162"/>
        <scheme val="minor"/>
      </rPr>
      <t>yy</t>
    </r>
  </si>
  <si>
    <t>Wplₓₓ</t>
  </si>
  <si>
    <r>
      <t>Wpl</t>
    </r>
    <r>
      <rPr>
        <vertAlign val="subscript"/>
        <sz val="11"/>
        <color theme="1"/>
        <rFont val="Calibri"/>
        <family val="2"/>
        <charset val="162"/>
        <scheme val="minor"/>
      </rPr>
      <t>yy</t>
    </r>
  </si>
  <si>
    <t>Lt</t>
  </si>
  <si>
    <t>Ct</t>
  </si>
  <si>
    <t>As</t>
  </si>
  <si>
    <t>cm²</t>
  </si>
  <si>
    <t>cm⁴</t>
  </si>
  <si>
    <t>cm³</t>
  </si>
  <si>
    <t>m²/m</t>
  </si>
  <si>
    <t>m</t>
  </si>
  <si>
    <t>Cold Formed Square Hollow Sections Sectional Properties</t>
  </si>
  <si>
    <t>Cross sectional area</t>
  </si>
  <si>
    <t>Radıus of gyration</t>
  </si>
  <si>
    <t>Elastic section modulus</t>
  </si>
  <si>
    <t>Plastic section modulus</t>
  </si>
  <si>
    <t>Torsional inertia constant</t>
  </si>
  <si>
    <t>Torsional modulus constant</t>
  </si>
  <si>
    <t>i</t>
  </si>
  <si>
    <t>Wel</t>
  </si>
  <si>
    <t>Wpl</t>
  </si>
  <si>
    <t>D</t>
  </si>
  <si>
    <t>yg</t>
  </si>
  <si>
    <t>yarım profillerde</t>
  </si>
  <si>
    <t>8,3</t>
  </si>
  <si>
    <t>Cw</t>
  </si>
  <si>
    <t>cw</t>
  </si>
  <si>
    <t>0.93 Kalınlıklı değerler</t>
  </si>
  <si>
    <r>
      <t>C</t>
    </r>
    <r>
      <rPr>
        <vertAlign val="subscript"/>
        <sz val="12"/>
        <color indexed="8"/>
        <rFont val="Arial"/>
        <family val="2"/>
        <charset val="162"/>
      </rPr>
      <t>w</t>
    </r>
    <r>
      <rPr>
        <sz val="7"/>
        <color indexed="8"/>
        <rFont val="Arial"/>
        <family val="2"/>
        <charset val="162"/>
      </rPr>
      <t>x10</t>
    </r>
    <r>
      <rPr>
        <vertAlign val="superscript"/>
        <sz val="7"/>
        <color indexed="8"/>
        <rFont val="Arial"/>
        <family val="2"/>
        <charset val="162"/>
      </rPr>
      <t>-</t>
    </r>
    <r>
      <rPr>
        <vertAlign val="superscript"/>
        <sz val="8"/>
        <color indexed="8"/>
        <rFont val="Arial"/>
        <family val="2"/>
        <charset val="162"/>
      </rPr>
      <t>3</t>
    </r>
  </si>
  <si>
    <r>
      <t>C</t>
    </r>
    <r>
      <rPr>
        <vertAlign val="subscript"/>
        <sz val="12"/>
        <color indexed="8"/>
        <rFont val="Arial"/>
        <family val="2"/>
        <charset val="162"/>
      </rPr>
      <t>w</t>
    </r>
    <r>
      <rPr>
        <sz val="8"/>
        <color indexed="8"/>
        <rFont val="Arial"/>
        <family val="2"/>
        <charset val="162"/>
      </rPr>
      <t>x10</t>
    </r>
    <r>
      <rPr>
        <vertAlign val="superscript"/>
        <sz val="8"/>
        <color indexed="8"/>
        <rFont val="Arial"/>
        <family val="2"/>
        <charset val="162"/>
      </rPr>
      <t>-3</t>
    </r>
  </si>
  <si>
    <r>
      <t>C</t>
    </r>
    <r>
      <rPr>
        <vertAlign val="subscript"/>
        <sz val="10"/>
        <color indexed="8"/>
        <rFont val="Arial"/>
        <family val="2"/>
        <charset val="162"/>
      </rPr>
      <t>w</t>
    </r>
    <r>
      <rPr>
        <sz val="8"/>
        <color indexed="8"/>
        <rFont val="Arial"/>
        <family val="2"/>
        <charset val="162"/>
      </rPr>
      <t>x10</t>
    </r>
    <r>
      <rPr>
        <vertAlign val="superscript"/>
        <sz val="9"/>
        <color indexed="8"/>
        <rFont val="Arial"/>
        <family val="2"/>
        <charset val="162"/>
      </rPr>
      <t>-3</t>
    </r>
  </si>
  <si>
    <r>
      <rPr>
        <vertAlign val="subscript"/>
        <sz val="10"/>
        <color indexed="8"/>
        <rFont val="Arial"/>
        <family val="2"/>
        <charset val="162"/>
      </rPr>
      <t>Cw</t>
    </r>
    <r>
      <rPr>
        <sz val="10"/>
        <color indexed="8"/>
        <rFont val="Arial"/>
        <family val="2"/>
        <charset val="162"/>
      </rPr>
      <t>x</t>
    </r>
    <r>
      <rPr>
        <sz val="8"/>
        <color indexed="8"/>
        <rFont val="Arial"/>
        <family val="2"/>
        <charset val="162"/>
      </rPr>
      <t>10</t>
    </r>
    <r>
      <rPr>
        <vertAlign val="superscript"/>
        <sz val="8"/>
        <color indexed="8"/>
        <rFont val="Arial"/>
        <family val="2"/>
        <charset val="162"/>
      </rPr>
      <t>-3</t>
    </r>
  </si>
  <si>
    <t>Ix</t>
  </si>
  <si>
    <t>Wel.x</t>
  </si>
  <si>
    <t>Wpl.x</t>
  </si>
  <si>
    <t>ix</t>
  </si>
  <si>
    <t xml:space="preserve"> iy</t>
  </si>
  <si>
    <t>KUVVETLİ EKSEN x-x</t>
  </si>
  <si>
    <t>ZAYIF EKSEN y-y</t>
  </si>
  <si>
    <t>1/2 I 200</t>
  </si>
  <si>
    <t>1/2 I 220</t>
  </si>
  <si>
    <t>1/2 I 240</t>
  </si>
  <si>
    <t>1/2 I 260</t>
  </si>
  <si>
    <t>1/2 I 280</t>
  </si>
  <si>
    <t>1/2 I 300</t>
  </si>
  <si>
    <t>1/2 I 320</t>
  </si>
  <si>
    <t>1/2 I 340</t>
  </si>
  <si>
    <t>1/2 I 360</t>
  </si>
  <si>
    <t>1/2 I 380</t>
  </si>
  <si>
    <t>1/2 I 400</t>
  </si>
  <si>
    <t>1/2 I 425</t>
  </si>
  <si>
    <t>1/2 I 450</t>
  </si>
  <si>
    <t>1/2 I 475</t>
  </si>
  <si>
    <t>1/2 I 500</t>
  </si>
  <si>
    <t>1/2 I 550</t>
  </si>
  <si>
    <t>1/2 I 600</t>
  </si>
  <si>
    <t>1/2 HEA 140</t>
  </si>
  <si>
    <t>1/2 HEA 160</t>
  </si>
  <si>
    <t>1/2 HEA 180</t>
  </si>
  <si>
    <t>1/2 HEA 200</t>
  </si>
  <si>
    <t>1/2 HEA 220</t>
  </si>
  <si>
    <t>1/2 HEA 240</t>
  </si>
  <si>
    <t>1/2 HEA 260</t>
  </si>
  <si>
    <t>1/2 HEA 280</t>
  </si>
  <si>
    <t>1/2 HEA 300</t>
  </si>
  <si>
    <t>1/2 HEA 320</t>
  </si>
  <si>
    <t>1/2 HEA 340</t>
  </si>
  <si>
    <t>1/2 HEA 360</t>
  </si>
  <si>
    <t>1/2 HEA 400</t>
  </si>
  <si>
    <t>1/2 HEA 450</t>
  </si>
  <si>
    <t>1/2 HEA 500</t>
  </si>
  <si>
    <t>1/2 HEA 550</t>
  </si>
  <si>
    <t>1/2 HEA 600</t>
  </si>
  <si>
    <t>1/2 HEA 650</t>
  </si>
  <si>
    <t>1/2 HEA 700</t>
  </si>
  <si>
    <t>1/2 HEA 800</t>
  </si>
  <si>
    <t>1/2 HEA 900</t>
  </si>
  <si>
    <t>1/2 HEA 1000</t>
  </si>
  <si>
    <t>1/2 HEM 140</t>
  </si>
  <si>
    <t>1/2 HEM 160</t>
  </si>
  <si>
    <t>1/2 HEM 180</t>
  </si>
  <si>
    <t>1/2 HEM 200</t>
  </si>
  <si>
    <t>1/2 HEM 220</t>
  </si>
  <si>
    <t>1/2 HEM 240</t>
  </si>
  <si>
    <t>1/2 HEM 260</t>
  </si>
  <si>
    <t>1/2 HEM 280</t>
  </si>
  <si>
    <t>1/2 HEM 320/305</t>
  </si>
  <si>
    <t>1/2 HEM 300</t>
  </si>
  <si>
    <t>1/2 HEM 320</t>
  </si>
  <si>
    <t>1/2 HEM 340</t>
  </si>
  <si>
    <t>1/2 HEM 360</t>
  </si>
  <si>
    <t>1/2 HEM 400</t>
  </si>
  <si>
    <t>1/2 HEM 450</t>
  </si>
  <si>
    <t>1/2 HEM 500</t>
  </si>
  <si>
    <t>1/2 HEM 550</t>
  </si>
  <si>
    <t>1/2 HEM 600</t>
  </si>
  <si>
    <t>1/2 HEM 650</t>
  </si>
  <si>
    <t>1/2 HEM 700</t>
  </si>
  <si>
    <t>1/2 HEM 800</t>
  </si>
  <si>
    <t>1/2 HEM 900</t>
  </si>
  <si>
    <t>1/2 HEB 140</t>
  </si>
  <si>
    <t>1/2 HEB 160</t>
  </si>
  <si>
    <t>1/2 HEB 180</t>
  </si>
  <si>
    <t>1/2 HEB 200</t>
  </si>
  <si>
    <t>1/2 HEB 220</t>
  </si>
  <si>
    <t>1/2 HEB 240</t>
  </si>
  <si>
    <t>1/2 HEB 260</t>
  </si>
  <si>
    <t>1/2 HEB 280</t>
  </si>
  <si>
    <t>1/2 HEB 300</t>
  </si>
  <si>
    <t>1/2 HEB 320</t>
  </si>
  <si>
    <t>1/2 HEB 340</t>
  </si>
  <si>
    <t>1/2 HEB 360</t>
  </si>
  <si>
    <t>1/2 HEB 400</t>
  </si>
  <si>
    <t>1/2 HEB 450</t>
  </si>
  <si>
    <t>1/2 HEB 500</t>
  </si>
  <si>
    <t>1/2 HEB 550</t>
  </si>
  <si>
    <t>1/2 HEB 600</t>
  </si>
  <si>
    <t>1/2 HEB 650</t>
  </si>
  <si>
    <t>1/2 HEB 700</t>
  </si>
  <si>
    <t>1/2 HEB 800</t>
  </si>
  <si>
    <t>1/2 HEB 900</t>
  </si>
  <si>
    <t>1/2 HEB 1000</t>
  </si>
  <si>
    <t>1/2 IPE 140</t>
  </si>
  <si>
    <t>1/2 IPE 160</t>
  </si>
  <si>
    <t>1/2 IPE 180</t>
  </si>
  <si>
    <t>1/2 IPE 200</t>
  </si>
  <si>
    <t>1/2 IPE 220</t>
  </si>
  <si>
    <t>1/2 IPE 240</t>
  </si>
  <si>
    <t>1/2 IPE 270</t>
  </si>
  <si>
    <t>1/2 IPE 300</t>
  </si>
  <si>
    <t>1/2 IPE 330</t>
  </si>
  <si>
    <t>1/2 IPE 360</t>
  </si>
  <si>
    <t>1/2 IPE 400</t>
  </si>
  <si>
    <t>1/2 IPE 450</t>
  </si>
  <si>
    <t>1/2 IPE 500</t>
  </si>
  <si>
    <t>1/2 IPE 550</t>
  </si>
  <si>
    <t>1/2 IPE 600</t>
  </si>
  <si>
    <t>lb/ft</t>
  </si>
  <si>
    <t>Kesit tipi</t>
  </si>
  <si>
    <t>bos</t>
  </si>
  <si>
    <r>
      <t>cm</t>
    </r>
    <r>
      <rPr>
        <vertAlign val="superscript"/>
        <sz val="10"/>
        <rFont val="Calibri Light"/>
        <family val="1"/>
        <charset val="162"/>
        <scheme val="major"/>
      </rPr>
      <t>2</t>
    </r>
  </si>
  <si>
    <r>
      <t>m</t>
    </r>
    <r>
      <rPr>
        <vertAlign val="superscript"/>
        <sz val="10"/>
        <rFont val="Calibri Light"/>
        <family val="1"/>
        <charset val="162"/>
        <scheme val="major"/>
      </rPr>
      <t>2</t>
    </r>
    <r>
      <rPr>
        <sz val="10"/>
        <rFont val="Calibri Light"/>
        <family val="1"/>
        <charset val="162"/>
        <scheme val="major"/>
      </rPr>
      <t>/m</t>
    </r>
  </si>
  <si>
    <r>
      <t xml:space="preserve"> m</t>
    </r>
    <r>
      <rPr>
        <vertAlign val="superscript"/>
        <sz val="10"/>
        <rFont val="Calibri Light"/>
        <family val="1"/>
        <charset val="162"/>
        <scheme val="major"/>
      </rPr>
      <t>2</t>
    </r>
    <r>
      <rPr>
        <sz val="10"/>
        <rFont val="Calibri Light"/>
        <family val="1"/>
        <charset val="162"/>
        <scheme val="major"/>
      </rPr>
      <t>/t</t>
    </r>
  </si>
  <si>
    <r>
      <t>cm</t>
    </r>
    <r>
      <rPr>
        <vertAlign val="superscript"/>
        <sz val="10"/>
        <rFont val="Calibri Light"/>
        <family val="1"/>
        <charset val="162"/>
        <scheme val="major"/>
      </rPr>
      <t xml:space="preserve">4 </t>
    </r>
  </si>
  <si>
    <r>
      <t>cm</t>
    </r>
    <r>
      <rPr>
        <vertAlign val="superscript"/>
        <sz val="10"/>
        <rFont val="Calibri Light"/>
        <family val="1"/>
        <charset val="162"/>
        <scheme val="major"/>
      </rPr>
      <t>3</t>
    </r>
  </si>
  <si>
    <r>
      <t>cm</t>
    </r>
    <r>
      <rPr>
        <vertAlign val="superscript"/>
        <sz val="10"/>
        <rFont val="Calibri Light"/>
        <family val="1"/>
        <charset val="162"/>
        <scheme val="major"/>
      </rPr>
      <t>4</t>
    </r>
  </si>
  <si>
    <r>
      <t>cm</t>
    </r>
    <r>
      <rPr>
        <vertAlign val="superscript"/>
        <sz val="10"/>
        <color indexed="8"/>
        <rFont val="Calibri Light"/>
        <family val="1"/>
        <charset val="162"/>
        <scheme val="major"/>
      </rPr>
      <t>4</t>
    </r>
  </si>
  <si>
    <r>
      <t>cm</t>
    </r>
    <r>
      <rPr>
        <vertAlign val="superscript"/>
        <sz val="10"/>
        <color indexed="8"/>
        <rFont val="Calibri Light"/>
        <family val="1"/>
        <charset val="162"/>
        <scheme val="major"/>
      </rPr>
      <t>6</t>
    </r>
  </si>
  <si>
    <r>
      <t>y</t>
    </r>
    <r>
      <rPr>
        <vertAlign val="subscript"/>
        <sz val="10"/>
        <color indexed="8"/>
        <rFont val="Calibri Light"/>
        <family val="1"/>
        <charset val="162"/>
        <scheme val="major"/>
      </rPr>
      <t>s</t>
    </r>
  </si>
  <si>
    <r>
      <t>y</t>
    </r>
    <r>
      <rPr>
        <vertAlign val="subscript"/>
        <sz val="10"/>
        <color indexed="8"/>
        <rFont val="Calibri Light"/>
        <family val="1"/>
        <charset val="162"/>
        <scheme val="major"/>
      </rPr>
      <t>m</t>
    </r>
  </si>
  <si>
    <r>
      <t>t</t>
    </r>
    <r>
      <rPr>
        <vertAlign val="subscript"/>
        <sz val="10"/>
        <rFont val="Calibri Light"/>
        <family val="1"/>
        <charset val="162"/>
        <scheme val="major"/>
      </rPr>
      <t>w</t>
    </r>
  </si>
  <si>
    <r>
      <t>t</t>
    </r>
    <r>
      <rPr>
        <vertAlign val="subscript"/>
        <sz val="10"/>
        <rFont val="Calibri Light"/>
        <family val="1"/>
        <charset val="162"/>
        <scheme val="major"/>
      </rPr>
      <t>f</t>
    </r>
  </si>
  <si>
    <r>
      <t>r</t>
    </r>
    <r>
      <rPr>
        <vertAlign val="subscript"/>
        <sz val="10"/>
        <rFont val="Calibri Light"/>
        <family val="1"/>
        <charset val="162"/>
        <scheme val="major"/>
      </rPr>
      <t>1</t>
    </r>
  </si>
  <si>
    <r>
      <t>r</t>
    </r>
    <r>
      <rPr>
        <vertAlign val="subscript"/>
        <sz val="10"/>
        <rFont val="Calibri Light"/>
        <family val="1"/>
        <charset val="162"/>
        <scheme val="major"/>
      </rPr>
      <t>2</t>
    </r>
  </si>
  <si>
    <r>
      <t>p</t>
    </r>
    <r>
      <rPr>
        <vertAlign val="subscript"/>
        <sz val="10"/>
        <rFont val="Calibri Light"/>
        <family val="1"/>
        <charset val="162"/>
        <scheme val="major"/>
      </rPr>
      <t>min</t>
    </r>
  </si>
  <si>
    <r>
      <t>p</t>
    </r>
    <r>
      <rPr>
        <vertAlign val="subscript"/>
        <sz val="10"/>
        <rFont val="Calibri Light"/>
        <family val="1"/>
        <charset val="162"/>
        <scheme val="major"/>
      </rPr>
      <t>max</t>
    </r>
  </si>
  <si>
    <r>
      <t>A</t>
    </r>
    <r>
      <rPr>
        <vertAlign val="subscript"/>
        <sz val="10"/>
        <rFont val="Calibri Light"/>
        <family val="1"/>
        <charset val="162"/>
        <scheme val="major"/>
      </rPr>
      <t>L</t>
    </r>
  </si>
  <si>
    <r>
      <t>A</t>
    </r>
    <r>
      <rPr>
        <vertAlign val="subscript"/>
        <sz val="10"/>
        <rFont val="Calibri Light"/>
        <family val="1"/>
        <charset val="162"/>
        <scheme val="major"/>
      </rPr>
      <t>G</t>
    </r>
  </si>
  <si>
    <r>
      <t>A</t>
    </r>
    <r>
      <rPr>
        <vertAlign val="subscript"/>
        <sz val="10"/>
        <rFont val="Calibri Light"/>
        <family val="1"/>
        <charset val="162"/>
        <scheme val="major"/>
      </rPr>
      <t>vz</t>
    </r>
  </si>
  <si>
    <r>
      <t>s</t>
    </r>
    <r>
      <rPr>
        <vertAlign val="subscript"/>
        <sz val="10"/>
        <rFont val="Calibri Light"/>
        <family val="1"/>
        <charset val="162"/>
        <scheme val="major"/>
      </rPr>
      <t>s</t>
    </r>
  </si>
  <si>
    <r>
      <t>I</t>
    </r>
    <r>
      <rPr>
        <vertAlign val="subscript"/>
        <sz val="10"/>
        <color indexed="8"/>
        <rFont val="Calibri Light"/>
        <family val="1"/>
        <charset val="162"/>
        <scheme val="major"/>
      </rPr>
      <t>t</t>
    </r>
  </si>
  <si>
    <r>
      <t>I</t>
    </r>
    <r>
      <rPr>
        <vertAlign val="subscript"/>
        <sz val="10"/>
        <color indexed="8"/>
        <rFont val="Calibri Light"/>
        <family val="1"/>
        <charset val="162"/>
        <scheme val="major"/>
      </rPr>
      <t>w</t>
    </r>
    <r>
      <rPr>
        <sz val="10"/>
        <color indexed="8"/>
        <rFont val="Calibri Light"/>
        <family val="1"/>
        <charset val="162"/>
        <scheme val="major"/>
      </rPr>
      <t>x10</t>
    </r>
    <r>
      <rPr>
        <vertAlign val="superscript"/>
        <sz val="10"/>
        <color indexed="8"/>
        <rFont val="Calibri Light"/>
        <family val="1"/>
        <charset val="162"/>
        <scheme val="major"/>
      </rPr>
      <t>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</si>
</sst>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"/>
  </numFmts>
  <fonts count="73">
    <font>
      <sz val="11"/>
      <color theme="1"/>
      <name val="Calibri"/>
      <family val="2"/>
      <charset val="162"/>
      <scheme val="minor"/>
    </font>
    <font>
      <sz val="9"/>
      <name val="Geneva"/>
      <charset val="162"/>
    </font>
    <font>
      <sz val="8"/>
      <name val="Univers (W1)"/>
      <family val="2"/>
      <charset val="162"/>
    </font>
    <font>
      <sz val="8"/>
      <color indexed="8"/>
      <name val="Univers (W1)"/>
      <family val="2"/>
      <charset val="162"/>
    </font>
    <font>
      <sz val="6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7"/>
      <color indexed="8"/>
      <name val="Arial"/>
      <family val="2"/>
      <charset val="162"/>
    </font>
    <font>
      <sz val="7"/>
      <name val="Arial"/>
      <family val="2"/>
      <charset val="162"/>
    </font>
    <font>
      <vertAlign val="superscript"/>
      <sz val="9"/>
      <color indexed="8"/>
      <name val="Arial"/>
      <family val="2"/>
      <charset val="162"/>
    </font>
    <font>
      <vertAlign val="superscript"/>
      <sz val="10"/>
      <name val="Arial"/>
      <family val="2"/>
      <charset val="162"/>
    </font>
    <font>
      <vertAlign val="subscript"/>
      <sz val="10"/>
      <color indexed="8"/>
      <name val="Arial"/>
      <family val="2"/>
      <charset val="162"/>
    </font>
    <font>
      <vertAlign val="subscript"/>
      <sz val="12"/>
      <color indexed="8"/>
      <name val="Arial"/>
      <family val="2"/>
      <charset val="162"/>
    </font>
    <font>
      <vertAlign val="subscript"/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6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6"/>
      <name val="Geneva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name val="Arial"/>
      <family val="2"/>
      <charset val="162"/>
    </font>
    <font>
      <vertAlign val="superscript"/>
      <sz val="8"/>
      <color indexed="8"/>
      <name val="Arial"/>
      <family val="2"/>
      <charset val="162"/>
    </font>
    <font>
      <vertAlign val="superscript"/>
      <sz val="8"/>
      <name val="Arial"/>
      <family val="2"/>
      <charset val="162"/>
    </font>
    <font>
      <vertAlign val="superscript"/>
      <sz val="9"/>
      <name val="Arial"/>
      <family val="2"/>
      <charset val="162"/>
    </font>
    <font>
      <vertAlign val="superscript"/>
      <sz val="12"/>
      <name val="Arial"/>
      <family val="2"/>
      <charset val="162"/>
    </font>
    <font>
      <sz val="8"/>
      <color indexed="11"/>
      <name val="Arial"/>
      <family val="2"/>
      <charset val="162"/>
    </font>
    <font>
      <sz val="8"/>
      <color indexed="10"/>
      <name val="Arial"/>
      <family val="2"/>
      <charset val="162"/>
    </font>
    <font>
      <sz val="7"/>
      <color indexed="10"/>
      <name val="Arial"/>
      <family val="2"/>
      <charset val="162"/>
    </font>
    <font>
      <vertAlign val="superscript"/>
      <sz val="7"/>
      <color indexed="8"/>
      <name val="Arial"/>
      <family val="2"/>
      <charset val="162"/>
    </font>
    <font>
      <sz val="6"/>
      <color indexed="8"/>
      <name val="Arial"/>
      <family val="2"/>
      <charset val="162"/>
    </font>
    <font>
      <vertAlign val="superscript"/>
      <sz val="10"/>
      <color indexed="8"/>
      <name val="Arial"/>
      <family val="2"/>
      <charset val="162"/>
    </font>
    <font>
      <sz val="8"/>
      <color indexed="8"/>
      <name val="Univers (W1)"/>
      <charset val="162"/>
    </font>
    <font>
      <b/>
      <sz val="10"/>
      <color rgb="FF31869B"/>
      <name val="Geneva"/>
    </font>
    <font>
      <b/>
      <sz val="10"/>
      <color rgb="FF969696"/>
      <name val="Geneva"/>
    </font>
    <font>
      <b/>
      <sz val="10"/>
      <color rgb="FF404040"/>
      <name val="Geneva"/>
    </font>
    <font>
      <b/>
      <sz val="10"/>
      <color rgb="FF76933C"/>
      <name val="Geneva"/>
    </font>
    <font>
      <b/>
      <sz val="10"/>
      <color rgb="FF16365C"/>
      <name val="Geneva"/>
    </font>
    <font>
      <b/>
      <sz val="10"/>
      <color rgb="FF60497A"/>
      <name val="Geneva"/>
    </font>
    <font>
      <b/>
      <sz val="10"/>
      <color rgb="FF1F497D"/>
      <name val="Geneva"/>
    </font>
    <font>
      <b/>
      <sz val="10"/>
      <color rgb="FF000000"/>
      <name val="Geneva"/>
    </font>
    <font>
      <b/>
      <sz val="10"/>
      <color rgb="FF31869B"/>
      <name val="Arial"/>
      <family val="2"/>
      <charset val="162"/>
    </font>
    <font>
      <b/>
      <sz val="10"/>
      <color rgb="FF969696"/>
      <name val="Arial"/>
      <family val="2"/>
      <charset val="162"/>
    </font>
    <font>
      <b/>
      <vertAlign val="superscript"/>
      <sz val="10"/>
      <color indexed="49"/>
      <name val="Arial"/>
      <family val="2"/>
      <charset val="162"/>
    </font>
    <font>
      <b/>
      <vertAlign val="superscript"/>
      <sz val="10"/>
      <color indexed="55"/>
      <name val="Geneva"/>
    </font>
    <font>
      <b/>
      <vertAlign val="superscript"/>
      <sz val="10"/>
      <color indexed="62"/>
      <name val="Geneva"/>
    </font>
    <font>
      <b/>
      <sz val="10"/>
      <color indexed="49"/>
      <name val="Arial"/>
      <family val="2"/>
      <charset val="162"/>
    </font>
    <font>
      <b/>
      <vertAlign val="superscript"/>
      <sz val="10"/>
      <color indexed="55"/>
      <name val="Arial"/>
      <family val="2"/>
      <charset val="162"/>
    </font>
    <font>
      <b/>
      <sz val="10"/>
      <color indexed="55"/>
      <name val="Arial"/>
      <family val="2"/>
      <charset val="162"/>
    </font>
    <font>
      <vertAlign val="subscript"/>
      <sz val="8"/>
      <color indexed="8"/>
      <name val="Arial"/>
      <family val="2"/>
      <charset val="162"/>
    </font>
    <font>
      <sz val="10"/>
      <name val="Symbol"/>
      <family val="1"/>
      <charset val="2"/>
    </font>
    <font>
      <vertAlign val="subscript"/>
      <sz val="7"/>
      <name val="Arial"/>
      <family val="2"/>
      <charset val="162"/>
    </font>
    <font>
      <sz val="10"/>
      <color indexed="8"/>
      <name val="Geneva"/>
      <charset val="162"/>
    </font>
    <font>
      <b/>
      <sz val="36"/>
      <color indexed="8"/>
      <name val="Univers (W1)"/>
      <charset val="162"/>
    </font>
    <font>
      <b/>
      <sz val="12"/>
      <color indexed="8"/>
      <name val="Arial"/>
      <family val="2"/>
      <charset val="162"/>
    </font>
    <font>
      <vertAlign val="subscript"/>
      <sz val="10"/>
      <name val="Arial"/>
      <family val="2"/>
      <charset val="162"/>
    </font>
    <font>
      <vertAlign val="subscript"/>
      <sz val="14"/>
      <name val="Arial"/>
      <family val="2"/>
      <charset val="162"/>
    </font>
    <font>
      <sz val="8"/>
      <name val="Symbol"/>
      <family val="1"/>
      <charset val="2"/>
    </font>
    <font>
      <sz val="8"/>
      <name val="Helv"/>
      <charset val="162"/>
    </font>
    <font>
      <sz val="7"/>
      <color indexed="8"/>
      <name val="Univers (W1)"/>
      <family val="2"/>
      <charset val="162"/>
    </font>
    <font>
      <sz val="9"/>
      <color indexed="8"/>
      <name val="Univers (W1)"/>
      <family val="2"/>
      <charset val="162"/>
    </font>
    <font>
      <vertAlign val="superscript"/>
      <sz val="12"/>
      <color indexed="8"/>
      <name val="Arial"/>
      <family val="2"/>
      <charset val="162"/>
    </font>
    <font>
      <b/>
      <sz val="16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sz val="12"/>
      <color indexed="8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sz val="10"/>
      <color indexed="8"/>
      <name val="Calibri Light"/>
      <family val="1"/>
      <charset val="162"/>
      <scheme val="major"/>
    </font>
    <font>
      <vertAlign val="superscript"/>
      <sz val="10"/>
      <name val="Calibri Light"/>
      <family val="1"/>
      <charset val="162"/>
      <scheme val="major"/>
    </font>
    <font>
      <vertAlign val="superscript"/>
      <sz val="10"/>
      <color indexed="8"/>
      <name val="Calibri Light"/>
      <family val="1"/>
      <charset val="162"/>
      <scheme val="major"/>
    </font>
    <font>
      <vertAlign val="subscript"/>
      <sz val="10"/>
      <color indexed="8"/>
      <name val="Calibri Light"/>
      <family val="1"/>
      <charset val="162"/>
      <scheme val="major"/>
    </font>
    <font>
      <vertAlign val="subscript"/>
      <sz val="10"/>
      <name val="Calibri Light"/>
      <family val="1"/>
      <charset val="162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DEADB"/>
        <bgColor indexed="64"/>
      </patternFill>
    </fill>
  </fills>
  <borders count="3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3" fillId="0" borderId="0"/>
    <xf numFmtId="0" fontId="63" fillId="0" borderId="0"/>
  </cellStyleXfs>
  <cellXfs count="55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5" xfId="1" applyFont="1" applyBorder="1" applyAlignment="1">
      <alignment horizontal="left"/>
    </xf>
    <xf numFmtId="0" fontId="8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1" fontId="7" fillId="3" borderId="5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2" fontId="8" fillId="3" borderId="6" xfId="1" applyNumberFormat="1" applyFont="1" applyFill="1" applyBorder="1" applyAlignment="1">
      <alignment horizontal="center"/>
    </xf>
    <xf numFmtId="1" fontId="8" fillId="3" borderId="5" xfId="1" applyNumberFormat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1" fontId="8" fillId="3" borderId="6" xfId="1" applyNumberFormat="1" applyFont="1" applyFill="1" applyBorder="1" applyAlignment="1">
      <alignment horizontal="center"/>
    </xf>
    <xf numFmtId="0" fontId="8" fillId="3" borderId="5" xfId="1" applyFont="1" applyFill="1" applyBorder="1" applyAlignment="1">
      <alignment horizontal="left"/>
    </xf>
    <xf numFmtId="2" fontId="8" fillId="3" borderId="5" xfId="1" applyNumberFormat="1" applyFont="1" applyFill="1" applyBorder="1" applyAlignment="1">
      <alignment horizontal="center"/>
    </xf>
    <xf numFmtId="1" fontId="8" fillId="3" borderId="7" xfId="1" applyNumberFormat="1" applyFont="1" applyFill="1" applyBorder="1" applyAlignment="1">
      <alignment horizontal="center"/>
    </xf>
    <xf numFmtId="0" fontId="2" fillId="0" borderId="0" xfId="1" applyFont="1" applyAlignment="1">
      <alignment horizontal="left" vertical="center"/>
    </xf>
    <xf numFmtId="164" fontId="8" fillId="3" borderId="6" xfId="1" applyNumberFormat="1" applyFont="1" applyFill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8" fillId="3" borderId="5" xfId="1" applyNumberFormat="1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0" fontId="6" fillId="0" borderId="17" xfId="1" applyFont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6" fillId="0" borderId="13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2" fontId="6" fillId="0" borderId="0" xfId="1" applyNumberFormat="1" applyFont="1" applyFill="1" applyBorder="1" applyAlignment="1">
      <alignment horizontal="center"/>
    </xf>
    <xf numFmtId="0" fontId="5" fillId="2" borderId="18" xfId="1" applyFont="1" applyFill="1" applyBorder="1" applyAlignment="1">
      <alignment horizontal="left"/>
    </xf>
    <xf numFmtId="0" fontId="5" fillId="2" borderId="19" xfId="1" applyFont="1" applyFill="1" applyBorder="1" applyAlignment="1">
      <alignment horizontal="left"/>
    </xf>
    <xf numFmtId="0" fontId="5" fillId="2" borderId="20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2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left"/>
    </xf>
    <xf numFmtId="0" fontId="6" fillId="2" borderId="22" xfId="1" applyFont="1" applyFill="1" applyBorder="1" applyAlignment="1">
      <alignment horizontal="left"/>
    </xf>
    <xf numFmtId="0" fontId="6" fillId="2" borderId="23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1" fontId="6" fillId="2" borderId="3" xfId="1" applyNumberFormat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24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left"/>
    </xf>
    <xf numFmtId="0" fontId="5" fillId="2" borderId="22" xfId="1" applyFont="1" applyFill="1" applyBorder="1" applyAlignment="1">
      <alignment horizontal="left"/>
    </xf>
    <xf numFmtId="0" fontId="6" fillId="2" borderId="18" xfId="1" applyFont="1" applyFill="1" applyBorder="1" applyAlignment="1">
      <alignment horizontal="left"/>
    </xf>
    <xf numFmtId="0" fontId="6" fillId="2" borderId="19" xfId="1" applyFont="1" applyFill="1" applyBorder="1" applyAlignment="1">
      <alignment horizontal="left"/>
    </xf>
    <xf numFmtId="1" fontId="6" fillId="2" borderId="20" xfId="1" applyNumberFormat="1" applyFont="1" applyFill="1" applyBorder="1" applyAlignment="1">
      <alignment horizontal="left"/>
    </xf>
    <xf numFmtId="0" fontId="6" fillId="2" borderId="20" xfId="1" applyFont="1" applyFill="1" applyBorder="1" applyAlignment="1">
      <alignment horizontal="left"/>
    </xf>
    <xf numFmtId="0" fontId="6" fillId="2" borderId="25" xfId="1" applyFont="1" applyFill="1" applyBorder="1" applyAlignment="1">
      <alignment horizontal="left"/>
    </xf>
    <xf numFmtId="0" fontId="6" fillId="2" borderId="18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3" fillId="2" borderId="0" xfId="1" applyFont="1" applyFill="1" applyAlignment="1">
      <alignment horizontal="left" vertical="center"/>
    </xf>
    <xf numFmtId="0" fontId="1" fillId="2" borderId="0" xfId="1" applyFill="1"/>
    <xf numFmtId="0" fontId="2" fillId="2" borderId="0" xfId="1" applyFont="1" applyFill="1" applyBorder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1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1" fontId="6" fillId="0" borderId="0" xfId="1" applyNumberFormat="1" applyFont="1" applyFill="1" applyAlignment="1">
      <alignment horizontal="center" vertical="center"/>
    </xf>
    <xf numFmtId="0" fontId="4" fillId="0" borderId="0" xfId="1" quotePrefix="1" applyFont="1" applyFill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left" vertical="center"/>
    </xf>
    <xf numFmtId="0" fontId="7" fillId="0" borderId="8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2" fontId="8" fillId="0" borderId="5" xfId="1" applyNumberFormat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/>
    </xf>
    <xf numFmtId="165" fontId="8" fillId="0" borderId="5" xfId="1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2" fontId="7" fillId="0" borderId="5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164" fontId="8" fillId="0" borderId="26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2" fontId="7" fillId="0" borderId="8" xfId="1" applyNumberFormat="1" applyFont="1" applyFill="1" applyBorder="1" applyAlignment="1">
      <alignment horizontal="center"/>
    </xf>
    <xf numFmtId="164" fontId="8" fillId="0" borderId="5" xfId="2" applyNumberFormat="1" applyFont="1" applyFill="1" applyBorder="1" applyAlignment="1">
      <alignment horizontal="center"/>
    </xf>
    <xf numFmtId="0" fontId="19" fillId="0" borderId="0" xfId="1" applyFont="1" applyFill="1"/>
    <xf numFmtId="0" fontId="20" fillId="0" borderId="0" xfId="1" applyFont="1" applyFill="1"/>
    <xf numFmtId="1" fontId="19" fillId="0" borderId="0" xfId="1" applyNumberFormat="1" applyFont="1" applyFill="1"/>
    <xf numFmtId="0" fontId="21" fillId="0" borderId="0" xfId="1" applyFont="1" applyFill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1" fontId="6" fillId="0" borderId="3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0" fontId="5" fillId="0" borderId="19" xfId="1" applyFont="1" applyFill="1" applyBorder="1" applyAlignment="1">
      <alignment horizontal="left"/>
    </xf>
    <xf numFmtId="43" fontId="6" fillId="0" borderId="0" xfId="2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left"/>
    </xf>
    <xf numFmtId="0" fontId="6" fillId="0" borderId="22" xfId="1" applyFont="1" applyFill="1" applyBorder="1" applyAlignment="1">
      <alignment horizontal="left"/>
    </xf>
    <xf numFmtId="0" fontId="6" fillId="0" borderId="23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1" fontId="6" fillId="0" borderId="3" xfId="1" applyNumberFormat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 applyAlignment="1">
      <alignment horizontal="left"/>
    </xf>
    <xf numFmtId="0" fontId="6" fillId="0" borderId="18" xfId="1" applyFont="1" applyFill="1" applyBorder="1" applyAlignment="1">
      <alignment horizontal="left"/>
    </xf>
    <xf numFmtId="0" fontId="6" fillId="0" borderId="19" xfId="1" applyFont="1" applyFill="1" applyBorder="1" applyAlignment="1">
      <alignment horizontal="left"/>
    </xf>
    <xf numFmtId="1" fontId="6" fillId="0" borderId="20" xfId="1" applyNumberFormat="1" applyFont="1" applyFill="1" applyBorder="1" applyAlignment="1">
      <alignment horizontal="left"/>
    </xf>
    <xf numFmtId="0" fontId="6" fillId="0" borderId="20" xfId="1" applyFont="1" applyFill="1" applyBorder="1" applyAlignment="1">
      <alignment horizontal="left"/>
    </xf>
    <xf numFmtId="0" fontId="6" fillId="0" borderId="25" xfId="1" applyFont="1" applyFill="1" applyBorder="1" applyAlignment="1">
      <alignment horizontal="left"/>
    </xf>
    <xf numFmtId="0" fontId="6" fillId="0" borderId="18" xfId="1" applyFont="1" applyFill="1" applyBorder="1" applyAlignment="1">
      <alignment horizont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1" applyFill="1"/>
    <xf numFmtId="1" fontId="1" fillId="0" borderId="27" xfId="1" applyNumberFormat="1" applyBorder="1"/>
    <xf numFmtId="0" fontId="15" fillId="0" borderId="0" xfId="1" applyFont="1" applyFill="1" applyBorder="1" applyAlignment="1">
      <alignment horizontal="left" vertical="center"/>
    </xf>
    <xf numFmtId="0" fontId="1" fillId="0" borderId="27" xfId="1" applyFill="1" applyBorder="1" applyAlignment="1"/>
    <xf numFmtId="0" fontId="1" fillId="0" borderId="27" xfId="1" applyBorder="1"/>
    <xf numFmtId="0" fontId="14" fillId="0" borderId="0" xfId="1" applyFont="1" applyFill="1" applyAlignment="1">
      <alignment horizontal="left" vertical="center"/>
    </xf>
    <xf numFmtId="2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4" borderId="0" xfId="1" applyFont="1" applyFill="1" applyAlignment="1">
      <alignment horizontal="center"/>
    </xf>
    <xf numFmtId="0" fontId="6" fillId="5" borderId="0" xfId="1" applyFont="1" applyFill="1" applyAlignment="1">
      <alignment horizontal="center"/>
    </xf>
    <xf numFmtId="0" fontId="18" fillId="0" borderId="0" xfId="1" applyFont="1"/>
    <xf numFmtId="0" fontId="18" fillId="4" borderId="0" xfId="1" applyFont="1" applyFill="1"/>
    <xf numFmtId="0" fontId="4" fillId="5" borderId="0" xfId="1" applyFont="1" applyFill="1" applyAlignment="1">
      <alignment horizontal="left" vertical="center"/>
    </xf>
    <xf numFmtId="0" fontId="6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quotePrefix="1" applyFont="1" applyAlignment="1">
      <alignment horizontal="left" vertical="center"/>
    </xf>
    <xf numFmtId="0" fontId="4" fillId="5" borderId="0" xfId="1" quotePrefix="1" applyFont="1" applyFill="1" applyAlignment="1">
      <alignment horizontal="left" vertical="center"/>
    </xf>
    <xf numFmtId="1" fontId="6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4" borderId="0" xfId="1" applyFont="1" applyFill="1" applyAlignment="1">
      <alignment vertical="center"/>
    </xf>
    <xf numFmtId="0" fontId="2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164" fontId="8" fillId="5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165" fontId="7" fillId="0" borderId="5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7" fillId="5" borderId="5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2" fontId="7" fillId="3" borderId="6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0" fontId="7" fillId="3" borderId="5" xfId="1" applyFont="1" applyFill="1" applyBorder="1" applyAlignment="1">
      <alignment horizontal="left"/>
    </xf>
    <xf numFmtId="165" fontId="7" fillId="3" borderId="5" xfId="1" applyNumberFormat="1" applyFont="1" applyFill="1" applyBorder="1" applyAlignment="1">
      <alignment horizontal="center"/>
    </xf>
    <xf numFmtId="1" fontId="7" fillId="3" borderId="6" xfId="1" applyNumberFormat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164" fontId="7" fillId="3" borderId="6" xfId="1" applyNumberFormat="1" applyFont="1" applyFill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" fontId="7" fillId="3" borderId="8" xfId="1" applyNumberFormat="1" applyFont="1" applyFill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26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/>
    </xf>
    <xf numFmtId="0" fontId="8" fillId="6" borderId="5" xfId="1" applyFont="1" applyFill="1" applyBorder="1" applyAlignment="1">
      <alignment horizontal="center"/>
    </xf>
    <xf numFmtId="0" fontId="7" fillId="6" borderId="8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7" fillId="6" borderId="6" xfId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2" fontId="8" fillId="6" borderId="5" xfId="1" applyNumberFormat="1" applyFont="1" applyFill="1" applyBorder="1" applyAlignment="1">
      <alignment horizontal="center"/>
    </xf>
    <xf numFmtId="2" fontId="8" fillId="6" borderId="6" xfId="1" applyNumberFormat="1" applyFont="1" applyFill="1" applyBorder="1" applyAlignment="1">
      <alignment horizontal="center"/>
    </xf>
    <xf numFmtId="164" fontId="8" fillId="6" borderId="5" xfId="1" applyNumberFormat="1" applyFont="1" applyFill="1" applyBorder="1" applyAlignment="1">
      <alignment horizontal="center"/>
    </xf>
    <xf numFmtId="1" fontId="8" fillId="6" borderId="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0" fontId="8" fillId="6" borderId="5" xfId="1" applyFont="1" applyFill="1" applyBorder="1" applyAlignment="1">
      <alignment horizontal="left"/>
    </xf>
    <xf numFmtId="165" fontId="8" fillId="6" borderId="5" xfId="1" applyNumberFormat="1" applyFont="1" applyFill="1" applyBorder="1" applyAlignment="1">
      <alignment horizontal="center"/>
    </xf>
    <xf numFmtId="1" fontId="8" fillId="6" borderId="6" xfId="1" applyNumberFormat="1" applyFont="1" applyFill="1" applyBorder="1" applyAlignment="1">
      <alignment horizontal="center"/>
    </xf>
    <xf numFmtId="0" fontId="8" fillId="6" borderId="6" xfId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8" fillId="0" borderId="5" xfId="1" applyFont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8" fillId="3" borderId="5" xfId="1" applyFont="1" applyFill="1" applyBorder="1" applyAlignment="1">
      <alignment horizontal="center"/>
    </xf>
    <xf numFmtId="2" fontId="8" fillId="3" borderId="8" xfId="1" applyNumberFormat="1" applyFont="1" applyFill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2" fontId="8" fillId="0" borderId="8" xfId="1" applyNumberFormat="1" applyFont="1" applyFill="1" applyBorder="1" applyAlignment="1">
      <alignment horizontal="center"/>
    </xf>
    <xf numFmtId="164" fontId="8" fillId="3" borderId="13" xfId="1" applyNumberFormat="1" applyFont="1" applyFill="1" applyBorder="1" applyAlignment="1">
      <alignment horizontal="center"/>
    </xf>
    <xf numFmtId="0" fontId="20" fillId="0" borderId="0" xfId="1" applyFont="1"/>
    <xf numFmtId="0" fontId="19" fillId="0" borderId="0" xfId="1" applyFont="1"/>
    <xf numFmtId="1" fontId="19" fillId="0" borderId="0" xfId="1" applyNumberFormat="1" applyFont="1"/>
    <xf numFmtId="0" fontId="19" fillId="4" borderId="0" xfId="1" applyFont="1" applyFill="1"/>
    <xf numFmtId="0" fontId="19" fillId="5" borderId="0" xfId="1" applyFont="1" applyFill="1"/>
    <xf numFmtId="0" fontId="7" fillId="0" borderId="17" xfId="1" applyFont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left"/>
    </xf>
    <xf numFmtId="0" fontId="6" fillId="4" borderId="20" xfId="1" applyFont="1" applyFill="1" applyBorder="1" applyAlignment="1">
      <alignment horizontal="left"/>
    </xf>
    <xf numFmtId="0" fontId="6" fillId="5" borderId="20" xfId="1" applyFont="1" applyFill="1" applyBorder="1" applyAlignment="1">
      <alignment horizontal="left"/>
    </xf>
    <xf numFmtId="0" fontId="5" fillId="2" borderId="0" xfId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1" fontId="6" fillId="2" borderId="0" xfId="1" applyNumberFormat="1" applyFont="1" applyFill="1" applyAlignment="1">
      <alignment horizontal="left" vertical="center"/>
    </xf>
    <xf numFmtId="0" fontId="1" fillId="4" borderId="0" xfId="1" applyFill="1"/>
    <xf numFmtId="2" fontId="6" fillId="2" borderId="0" xfId="1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8" fillId="3" borderId="0" xfId="1" applyFont="1" applyFill="1" applyAlignment="1">
      <alignment horizontal="center"/>
    </xf>
    <xf numFmtId="2" fontId="7" fillId="3" borderId="8" xfId="1" applyNumberFormat="1" applyFont="1" applyFill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8" fillId="0" borderId="0" xfId="1" applyFont="1" applyBorder="1" applyAlignment="1">
      <alignment horizontal="left"/>
    </xf>
    <xf numFmtId="0" fontId="30" fillId="0" borderId="14" xfId="1" applyFont="1" applyBorder="1" applyAlignment="1">
      <alignment horizontal="center"/>
    </xf>
    <xf numFmtId="0" fontId="30" fillId="0" borderId="17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 vertical="center"/>
    </xf>
    <xf numFmtId="0" fontId="14" fillId="2" borderId="0" xfId="1" applyFont="1" applyFill="1" applyAlignment="1">
      <alignment horizontal="left"/>
    </xf>
    <xf numFmtId="3" fontId="2" fillId="0" borderId="0" xfId="1" applyNumberFormat="1" applyFont="1" applyAlignment="1">
      <alignment horizontal="center"/>
    </xf>
    <xf numFmtId="0" fontId="7" fillId="0" borderId="28" xfId="1" applyFont="1" applyBorder="1" applyAlignment="1">
      <alignment horizontal="center"/>
    </xf>
    <xf numFmtId="0" fontId="7" fillId="3" borderId="28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7" borderId="0" xfId="1" applyFont="1" applyFill="1" applyBorder="1" applyAlignment="1">
      <alignment horizontal="center"/>
    </xf>
    <xf numFmtId="0" fontId="32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7" fillId="8" borderId="0" xfId="1" applyFont="1" applyFill="1" applyBorder="1" applyAlignment="1">
      <alignment horizontal="center"/>
    </xf>
    <xf numFmtId="0" fontId="33" fillId="9" borderId="0" xfId="1" applyFont="1" applyFill="1" applyAlignment="1">
      <alignment horizontal="center"/>
    </xf>
    <xf numFmtId="0" fontId="34" fillId="9" borderId="0" xfId="1" applyFont="1" applyFill="1" applyAlignment="1">
      <alignment horizontal="center"/>
    </xf>
    <xf numFmtId="0" fontId="35" fillId="9" borderId="0" xfId="1" applyFont="1" applyFill="1" applyAlignment="1">
      <alignment horizontal="center"/>
    </xf>
    <xf numFmtId="0" fontId="36" fillId="9" borderId="0" xfId="1" applyFont="1" applyFill="1" applyAlignment="1">
      <alignment horizontal="center"/>
    </xf>
    <xf numFmtId="0" fontId="37" fillId="9" borderId="0" xfId="1" applyFont="1" applyFill="1" applyAlignment="1">
      <alignment horizontal="center"/>
    </xf>
    <xf numFmtId="0" fontId="38" fillId="9" borderId="0" xfId="1" applyFont="1" applyFill="1" applyAlignment="1">
      <alignment horizontal="center"/>
    </xf>
    <xf numFmtId="0" fontId="39" fillId="9" borderId="0" xfId="1" applyFont="1" applyFill="1" applyAlignment="1">
      <alignment horizontal="center"/>
    </xf>
    <xf numFmtId="0" fontId="40" fillId="9" borderId="0" xfId="1" applyFont="1" applyFill="1" applyAlignment="1">
      <alignment horizontal="center"/>
    </xf>
    <xf numFmtId="0" fontId="5" fillId="0" borderId="0" xfId="1" applyFont="1" applyBorder="1" applyAlignment="1">
      <alignment horizontal="left"/>
    </xf>
    <xf numFmtId="0" fontId="5" fillId="8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3" borderId="0" xfId="1" applyFont="1" applyFill="1" applyAlignment="1">
      <alignment horizontal="center"/>
    </xf>
    <xf numFmtId="0" fontId="33" fillId="9" borderId="29" xfId="1" applyFont="1" applyFill="1" applyBorder="1" applyAlignment="1">
      <alignment horizontal="center"/>
    </xf>
    <xf numFmtId="0" fontId="34" fillId="9" borderId="29" xfId="1" applyFont="1" applyFill="1" applyBorder="1" applyAlignment="1">
      <alignment horizontal="center"/>
    </xf>
    <xf numFmtId="0" fontId="35" fillId="9" borderId="29" xfId="1" applyFont="1" applyFill="1" applyBorder="1" applyAlignment="1">
      <alignment horizontal="center"/>
    </xf>
    <xf numFmtId="0" fontId="36" fillId="9" borderId="29" xfId="1" applyFont="1" applyFill="1" applyBorder="1" applyAlignment="1">
      <alignment horizontal="center"/>
    </xf>
    <xf numFmtId="0" fontId="37" fillId="9" borderId="29" xfId="1" applyFont="1" applyFill="1" applyBorder="1" applyAlignment="1">
      <alignment horizontal="center"/>
    </xf>
    <xf numFmtId="0" fontId="38" fillId="9" borderId="29" xfId="1" applyFont="1" applyFill="1" applyBorder="1" applyAlignment="1">
      <alignment horizontal="center"/>
    </xf>
    <xf numFmtId="0" fontId="39" fillId="9" borderId="29" xfId="1" applyFont="1" applyFill="1" applyBorder="1" applyAlignment="1">
      <alignment horizontal="center"/>
    </xf>
    <xf numFmtId="0" fontId="40" fillId="9" borderId="29" xfId="1" applyFont="1" applyFill="1" applyBorder="1" applyAlignment="1">
      <alignment horizontal="center"/>
    </xf>
    <xf numFmtId="0" fontId="41" fillId="9" borderId="0" xfId="1" applyFont="1" applyFill="1" applyAlignment="1">
      <alignment horizontal="center"/>
    </xf>
    <xf numFmtId="0" fontId="42" fillId="9" borderId="0" xfId="1" applyFont="1" applyFill="1" applyAlignment="1">
      <alignment horizontal="center"/>
    </xf>
    <xf numFmtId="0" fontId="41" fillId="9" borderId="29" xfId="1" applyFont="1" applyFill="1" applyBorder="1" applyAlignment="1">
      <alignment horizontal="center"/>
    </xf>
    <xf numFmtId="0" fontId="42" fillId="9" borderId="29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8" xfId="1" applyNumberFormat="1" applyFont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0" fontId="7" fillId="3" borderId="8" xfId="1" applyNumberFormat="1" applyFont="1" applyFill="1" applyBorder="1" applyAlignment="1">
      <alignment horizontal="center"/>
    </xf>
    <xf numFmtId="2" fontId="7" fillId="0" borderId="30" xfId="1" applyNumberFormat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8" borderId="0" xfId="1" applyFont="1" applyFill="1" applyBorder="1" applyAlignment="1"/>
    <xf numFmtId="0" fontId="50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5" fillId="8" borderId="0" xfId="1" applyFont="1" applyFill="1" applyBorder="1" applyAlignment="1">
      <alignment horizontal="centerContinuous"/>
    </xf>
    <xf numFmtId="0" fontId="6" fillId="2" borderId="31" xfId="1" applyFont="1" applyFill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8" borderId="0" xfId="1" applyFont="1" applyFill="1" applyBorder="1" applyAlignment="1">
      <alignment horizontal="left" vertical="center"/>
    </xf>
    <xf numFmtId="0" fontId="32" fillId="2" borderId="0" xfId="1" applyFont="1" applyFill="1" applyAlignment="1">
      <alignment horizontal="left" vertical="center"/>
    </xf>
    <xf numFmtId="0" fontId="8" fillId="2" borderId="0" xfId="1" applyFont="1" applyFill="1" applyBorder="1" applyAlignment="1">
      <alignment horizontal="center"/>
    </xf>
    <xf numFmtId="0" fontId="52" fillId="2" borderId="0" xfId="1" applyFont="1" applyFill="1"/>
    <xf numFmtId="0" fontId="53" fillId="2" borderId="0" xfId="1" applyFont="1" applyFill="1" applyAlignment="1">
      <alignment horizontal="left" vertical="center"/>
    </xf>
    <xf numFmtId="0" fontId="54" fillId="2" borderId="0" xfId="1" applyFont="1" applyFill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2" fillId="7" borderId="0" xfId="1" applyFont="1" applyFill="1" applyBorder="1" applyAlignment="1">
      <alignment horizontal="center"/>
    </xf>
    <xf numFmtId="0" fontId="30" fillId="0" borderId="0" xfId="1" quotePrefix="1" applyFont="1" applyAlignment="1">
      <alignment horizontal="left" vertical="center"/>
    </xf>
    <xf numFmtId="0" fontId="4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center"/>
    </xf>
    <xf numFmtId="1" fontId="8" fillId="0" borderId="9" xfId="1" applyNumberFormat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7" borderId="0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1" fontId="8" fillId="0" borderId="8" xfId="1" applyNumberFormat="1" applyFont="1" applyBorder="1" applyAlignment="1">
      <alignment horizontal="center"/>
    </xf>
    <xf numFmtId="0" fontId="8" fillId="0" borderId="5" xfId="1" applyNumberFormat="1" applyFont="1" applyBorder="1" applyAlignment="1">
      <alignment horizontal="center"/>
    </xf>
    <xf numFmtId="0" fontId="8" fillId="8" borderId="0" xfId="1" applyFont="1" applyFill="1" applyBorder="1" applyAlignment="1">
      <alignment horizontal="center"/>
    </xf>
    <xf numFmtId="1" fontId="8" fillId="3" borderId="9" xfId="1" applyNumberFormat="1" applyFont="1" applyFill="1" applyBorder="1" applyAlignment="1">
      <alignment horizontal="center"/>
    </xf>
    <xf numFmtId="2" fontId="8" fillId="3" borderId="9" xfId="1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5" xfId="1" applyNumberFormat="1" applyFont="1" applyFill="1" applyBorder="1" applyAlignment="1">
      <alignment horizontal="center"/>
    </xf>
    <xf numFmtId="1" fontId="7" fillId="3" borderId="9" xfId="1" applyNumberFormat="1" applyFont="1" applyFill="1" applyBorder="1" applyAlignment="1">
      <alignment horizontal="center"/>
    </xf>
    <xf numFmtId="2" fontId="7" fillId="3" borderId="9" xfId="1" applyNumberFormat="1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3" xfId="1" applyFont="1" applyBorder="1"/>
    <xf numFmtId="0" fontId="6" fillId="0" borderId="2" xfId="1" applyFont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8" borderId="0" xfId="1" applyFont="1" applyFill="1" applyBorder="1" applyAlignment="1"/>
    <xf numFmtId="0" fontId="6" fillId="0" borderId="11" xfId="1" applyFont="1" applyBorder="1" applyAlignment="1">
      <alignment horizontal="center"/>
    </xf>
    <xf numFmtId="0" fontId="50" fillId="0" borderId="12" xfId="1" applyFont="1" applyBorder="1" applyAlignment="1">
      <alignment horizontal="center"/>
    </xf>
    <xf numFmtId="0" fontId="57" fillId="0" borderId="11" xfId="1" applyFont="1" applyBorder="1" applyAlignment="1">
      <alignment horizontal="center"/>
    </xf>
    <xf numFmtId="0" fontId="6" fillId="8" borderId="0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21" xfId="1" applyFont="1" applyFill="1" applyBorder="1"/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2" fillId="8" borderId="0" xfId="1" applyFont="1" applyFill="1" applyBorder="1" applyAlignment="1">
      <alignment horizontal="left" vertical="center"/>
    </xf>
    <xf numFmtId="0" fontId="59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0" fillId="0" borderId="0" xfId="1" applyFont="1" applyAlignment="1">
      <alignment horizontal="left" vertical="center"/>
    </xf>
    <xf numFmtId="1" fontId="30" fillId="0" borderId="0" xfId="1" applyNumberFormat="1" applyFont="1" applyAlignment="1">
      <alignment horizontal="left" vertical="center"/>
    </xf>
    <xf numFmtId="2" fontId="3" fillId="0" borderId="0" xfId="1" applyNumberFormat="1" applyFont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164" fontId="7" fillId="3" borderId="7" xfId="1" applyNumberFormat="1" applyFont="1" applyFill="1" applyBorder="1" applyAlignment="1">
      <alignment horizontal="center"/>
    </xf>
    <xf numFmtId="1" fontId="7" fillId="3" borderId="7" xfId="1" applyNumberFormat="1" applyFont="1" applyFill="1" applyBorder="1" applyAlignment="1">
      <alignment horizontal="center"/>
    </xf>
    <xf numFmtId="164" fontId="7" fillId="3" borderId="8" xfId="1" applyNumberFormat="1" applyFont="1" applyFill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2" fontId="7" fillId="3" borderId="7" xfId="1" applyNumberFormat="1" applyFont="1" applyFill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0" fontId="7" fillId="0" borderId="0" xfId="1" applyFont="1"/>
    <xf numFmtId="0" fontId="60" fillId="3" borderId="0" xfId="1" applyFont="1" applyFill="1" applyAlignment="1">
      <alignment horizontal="center"/>
    </xf>
    <xf numFmtId="0" fontId="60" fillId="0" borderId="0" xfId="1" applyFont="1" applyFill="1" applyAlignment="1">
      <alignment horizontal="center"/>
    </xf>
    <xf numFmtId="0" fontId="3" fillId="3" borderId="0" xfId="1" applyFont="1" applyFill="1" applyAlignment="1">
      <alignment horizontal="left" vertical="center"/>
    </xf>
    <xf numFmtId="1" fontId="7" fillId="0" borderId="0" xfId="1" applyNumberFormat="1" applyFont="1"/>
    <xf numFmtId="0" fontId="5" fillId="0" borderId="15" xfId="1" applyFont="1" applyFill="1" applyBorder="1" applyAlignment="1">
      <alignment horizontal="center"/>
    </xf>
    <xf numFmtId="1" fontId="5" fillId="0" borderId="15" xfId="1" applyNumberFormat="1" applyFont="1" applyFill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1" fontId="5" fillId="0" borderId="13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43" fontId="5" fillId="0" borderId="0" xfId="2" applyFont="1" applyFill="1" applyBorder="1" applyAlignment="1">
      <alignment horizontal="center"/>
    </xf>
    <xf numFmtId="0" fontId="59" fillId="2" borderId="0" xfId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4" fontId="3" fillId="2" borderId="0" xfId="1" applyNumberFormat="1" applyFont="1" applyFill="1" applyAlignment="1">
      <alignment horizontal="center"/>
    </xf>
    <xf numFmtId="0" fontId="59" fillId="2" borderId="0" xfId="1" applyFont="1" applyFill="1" applyAlignment="1">
      <alignment horizontal="left" vertical="center"/>
    </xf>
    <xf numFmtId="1" fontId="3" fillId="2" borderId="0" xfId="1" applyNumberFormat="1" applyFont="1" applyFill="1" applyAlignment="1">
      <alignment horizontal="left" vertical="center"/>
    </xf>
    <xf numFmtId="0" fontId="62" fillId="2" borderId="0" xfId="1" applyFont="1" applyFill="1" applyAlignment="1">
      <alignment horizontal="left" vertical="center"/>
    </xf>
    <xf numFmtId="0" fontId="63" fillId="0" borderId="0" xfId="3"/>
    <xf numFmtId="0" fontId="64" fillId="0" borderId="0" xfId="3" applyFont="1"/>
    <xf numFmtId="0" fontId="64" fillId="0" borderId="0" xfId="3" applyFont="1" applyAlignment="1">
      <alignment horizontal="center" vertical="center"/>
    </xf>
    <xf numFmtId="0" fontId="63" fillId="0" borderId="0" xfId="3" applyAlignment="1">
      <alignment wrapText="1"/>
    </xf>
    <xf numFmtId="4" fontId="63" fillId="0" borderId="0" xfId="3" applyNumberFormat="1" applyFont="1"/>
    <xf numFmtId="0" fontId="63" fillId="0" borderId="0" xfId="3" applyAlignment="1">
      <alignment horizontal="center" vertical="center" wrapText="1"/>
    </xf>
    <xf numFmtId="0" fontId="63" fillId="0" borderId="0" xfId="4"/>
    <xf numFmtId="0" fontId="64" fillId="0" borderId="0" xfId="4" applyFont="1"/>
    <xf numFmtId="0" fontId="63" fillId="0" borderId="0" xfId="4" applyAlignment="1">
      <alignment horizontal="center" vertical="center" wrapText="1"/>
    </xf>
    <xf numFmtId="2" fontId="63" fillId="0" borderId="0" xfId="4" applyNumberFormat="1"/>
    <xf numFmtId="164" fontId="21" fillId="0" borderId="0" xfId="1" applyNumberFormat="1" applyFont="1" applyFill="1" applyAlignment="1">
      <alignment horizontal="center"/>
    </xf>
    <xf numFmtId="164" fontId="21" fillId="3" borderId="0" xfId="1" applyNumberFormat="1" applyFont="1" applyFill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27" fillId="0" borderId="0" xfId="1" applyNumberFormat="1" applyFont="1" applyBorder="1" applyAlignment="1">
      <alignment horizontal="center"/>
    </xf>
    <xf numFmtId="164" fontId="6" fillId="6" borderId="0" xfId="1" applyNumberFormat="1" applyFont="1" applyFill="1" applyBorder="1" applyAlignment="1">
      <alignment horizontal="center"/>
    </xf>
    <xf numFmtId="164" fontId="26" fillId="0" borderId="0" xfId="1" applyNumberFormat="1" applyFont="1" applyBorder="1" applyAlignment="1">
      <alignment horizontal="center"/>
    </xf>
    <xf numFmtId="0" fontId="6" fillId="0" borderId="32" xfId="1" applyFont="1" applyFill="1" applyBorder="1" applyAlignment="1">
      <alignment horizontal="left" vertical="center"/>
    </xf>
    <xf numFmtId="0" fontId="21" fillId="0" borderId="32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center"/>
    </xf>
    <xf numFmtId="0" fontId="19" fillId="0" borderId="32" xfId="1" applyFont="1" applyFill="1" applyBorder="1"/>
    <xf numFmtId="164" fontId="21" fillId="0" borderId="32" xfId="1" applyNumberFormat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2" borderId="27" xfId="1" applyFont="1" applyFill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21" fillId="0" borderId="27" xfId="1" applyFont="1" applyFill="1" applyBorder="1" applyAlignment="1">
      <alignment horizontal="center"/>
    </xf>
    <xf numFmtId="164" fontId="21" fillId="0" borderId="27" xfId="1" applyNumberFormat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164" fontId="21" fillId="3" borderId="27" xfId="1" applyNumberFormat="1" applyFont="1" applyFill="1" applyBorder="1" applyAlignment="1">
      <alignment horizontal="center"/>
    </xf>
    <xf numFmtId="0" fontId="2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0" fillId="0" borderId="0" xfId="4" applyFont="1"/>
    <xf numFmtId="0" fontId="64" fillId="0" borderId="0" xfId="3" applyFont="1" applyAlignment="1">
      <alignment horizontal="center" vertical="center"/>
    </xf>
    <xf numFmtId="0" fontId="0" fillId="0" borderId="0" xfId="4" applyFont="1" applyAlignment="1">
      <alignment horizontal="center"/>
    </xf>
    <xf numFmtId="0" fontId="63" fillId="0" borderId="0" xfId="4" applyAlignment="1">
      <alignment horizontal="center"/>
    </xf>
    <xf numFmtId="0" fontId="66" fillId="3" borderId="5" xfId="0" applyFont="1" applyFill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67" fillId="2" borderId="19" xfId="0" applyFont="1" applyFill="1" applyBorder="1" applyAlignment="1">
      <alignment horizontal="left"/>
    </xf>
    <xf numFmtId="0" fontId="67" fillId="2" borderId="18" xfId="0" applyFont="1" applyFill="1" applyBorder="1" applyAlignment="1">
      <alignment horizontal="center"/>
    </xf>
    <xf numFmtId="0" fontId="67" fillId="2" borderId="20" xfId="0" applyFont="1" applyFill="1" applyBorder="1" applyAlignment="1">
      <alignment horizontal="left"/>
    </xf>
    <xf numFmtId="0" fontId="67" fillId="2" borderId="18" xfId="0" applyFont="1" applyFill="1" applyBorder="1" applyAlignment="1">
      <alignment horizontal="left"/>
    </xf>
    <xf numFmtId="0" fontId="67" fillId="2" borderId="25" xfId="0" applyFont="1" applyFill="1" applyBorder="1" applyAlignment="1">
      <alignment horizontal="left"/>
    </xf>
    <xf numFmtId="1" fontId="67" fillId="2" borderId="20" xfId="0" applyNumberFormat="1" applyFont="1" applyFill="1" applyBorder="1" applyAlignment="1">
      <alignment horizontal="left"/>
    </xf>
    <xf numFmtId="0" fontId="67" fillId="2" borderId="23" xfId="0" applyFont="1" applyFill="1" applyBorder="1" applyAlignment="1">
      <alignment horizontal="left"/>
    </xf>
    <xf numFmtId="0" fontId="67" fillId="2" borderId="22" xfId="0" applyFont="1" applyFill="1" applyBorder="1" applyAlignment="1">
      <alignment horizontal="left"/>
    </xf>
    <xf numFmtId="0" fontId="67" fillId="0" borderId="0" xfId="0" applyFont="1" applyAlignment="1">
      <alignment horizontal="left" vertical="center"/>
    </xf>
    <xf numFmtId="0" fontId="68" fillId="2" borderId="22" xfId="0" applyFont="1" applyFill="1" applyBorder="1" applyAlignment="1">
      <alignment horizontal="left"/>
    </xf>
    <xf numFmtId="0" fontId="68" fillId="2" borderId="21" xfId="0" applyFont="1" applyFill="1" applyBorder="1" applyAlignment="1">
      <alignment horizontal="left"/>
    </xf>
    <xf numFmtId="0" fontId="68" fillId="2" borderId="19" xfId="0" applyFont="1" applyFill="1" applyBorder="1" applyAlignment="1">
      <alignment horizontal="left"/>
    </xf>
    <xf numFmtId="0" fontId="68" fillId="2" borderId="20" xfId="0" applyFont="1" applyFill="1" applyBorder="1" applyAlignment="1">
      <alignment horizontal="left"/>
    </xf>
    <xf numFmtId="0" fontId="68" fillId="2" borderId="18" xfId="0" applyFont="1" applyFill="1" applyBorder="1" applyAlignment="1">
      <alignment horizontal="left"/>
    </xf>
    <xf numFmtId="0" fontId="67" fillId="2" borderId="4" xfId="0" applyFont="1" applyFill="1" applyBorder="1" applyAlignment="1">
      <alignment horizontal="left"/>
    </xf>
    <xf numFmtId="0" fontId="67" fillId="2" borderId="1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left"/>
    </xf>
    <xf numFmtId="0" fontId="67" fillId="2" borderId="1" xfId="0" applyFont="1" applyFill="1" applyBorder="1" applyAlignment="1">
      <alignment horizontal="left"/>
    </xf>
    <xf numFmtId="0" fontId="67" fillId="2" borderId="24" xfId="0" applyFont="1" applyFill="1" applyBorder="1" applyAlignment="1">
      <alignment horizontal="left"/>
    </xf>
    <xf numFmtId="1" fontId="67" fillId="2" borderId="3" xfId="0" applyNumberFormat="1" applyFont="1" applyFill="1" applyBorder="1" applyAlignment="1">
      <alignment horizontal="left"/>
    </xf>
    <xf numFmtId="0" fontId="67" fillId="2" borderId="23" xfId="0" applyFont="1" applyFill="1" applyBorder="1" applyAlignment="1">
      <alignment horizontal="center"/>
    </xf>
    <xf numFmtId="0" fontId="67" fillId="2" borderId="22" xfId="0" applyFont="1" applyFill="1" applyBorder="1" applyAlignment="1">
      <alignment horizontal="center"/>
    </xf>
    <xf numFmtId="0" fontId="67" fillId="2" borderId="21" xfId="0" applyFont="1" applyFill="1" applyBorder="1" applyAlignment="1">
      <alignment horizontal="center"/>
    </xf>
    <xf numFmtId="0" fontId="67" fillId="2" borderId="23" xfId="0" applyFont="1" applyFill="1" applyBorder="1" applyAlignment="1">
      <alignment horizontal="center"/>
    </xf>
    <xf numFmtId="0" fontId="68" fillId="2" borderId="22" xfId="0" applyFont="1" applyFill="1" applyBorder="1" applyAlignment="1">
      <alignment horizontal="center"/>
    </xf>
    <xf numFmtId="0" fontId="68" fillId="2" borderId="21" xfId="0" applyFont="1" applyFill="1" applyBorder="1" applyAlignment="1">
      <alignment horizontal="center"/>
    </xf>
    <xf numFmtId="0" fontId="68" fillId="2" borderId="4" xfId="0" applyFont="1" applyFill="1" applyBorder="1" applyAlignment="1">
      <alignment horizontal="left"/>
    </xf>
    <xf numFmtId="0" fontId="68" fillId="2" borderId="3" xfId="0" applyFont="1" applyFill="1" applyBorder="1" applyAlignment="1">
      <alignment horizontal="left"/>
    </xf>
    <xf numFmtId="0" fontId="68" fillId="2" borderId="1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3" borderId="5" xfId="0" applyFont="1" applyFill="1" applyBorder="1" applyAlignment="1">
      <alignment horizontal="center"/>
    </xf>
    <xf numFmtId="2" fontId="67" fillId="0" borderId="0" xfId="0" applyNumberFormat="1" applyFont="1" applyBorder="1"/>
    <xf numFmtId="0" fontId="6" fillId="3" borderId="5" xfId="0" applyFont="1" applyFill="1" applyBorder="1" applyAlignment="1">
      <alignment horizontal="left"/>
    </xf>
    <xf numFmtId="164" fontId="6" fillId="3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6" fillId="0" borderId="6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4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85725</xdr:colOff>
      <xdr:row>0</xdr:row>
      <xdr:rowOff>0</xdr:rowOff>
    </xdr:from>
    <xdr:ext cx="2450441" cy="2036733"/>
    <xdr:pic>
      <xdr:nvPicPr>
        <xdr:cNvPr id="2" name="Picture 1" descr="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0"/>
          <a:ext cx="2450441" cy="2036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133350</xdr:colOff>
      <xdr:row>3</xdr:row>
      <xdr:rowOff>28575</xdr:rowOff>
    </xdr:from>
    <xdr:to>
      <xdr:col>9</xdr:col>
      <xdr:colOff>19050</xdr:colOff>
      <xdr:row>6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19225" y="485775"/>
          <a:ext cx="9144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Arial"/>
              <a:cs typeface="Arial"/>
            </a:rPr>
            <a:t>IPN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71886</xdr:colOff>
      <xdr:row>0</xdr:row>
      <xdr:rowOff>26958</xdr:rowOff>
    </xdr:from>
    <xdr:to>
      <xdr:col>16</xdr:col>
      <xdr:colOff>465108</xdr:colOff>
      <xdr:row>11</xdr:row>
      <xdr:rowOff>167950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575" y="26958"/>
          <a:ext cx="2459967" cy="241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0</xdr:rowOff>
    </xdr:from>
    <xdr:ext cx="2419350" cy="1933575"/>
    <xdr:pic>
      <xdr:nvPicPr>
        <xdr:cNvPr id="2" name="Picture 1" descr="I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24193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85725</xdr:colOff>
      <xdr:row>0</xdr:row>
      <xdr:rowOff>76200</xdr:rowOff>
    </xdr:from>
    <xdr:to>
      <xdr:col>7</xdr:col>
      <xdr:colOff>19050</xdr:colOff>
      <xdr:row>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2975" y="76200"/>
          <a:ext cx="107632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Geneva"/>
            </a:rPr>
            <a:t>IPE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66675</xdr:rowOff>
    </xdr:from>
    <xdr:to>
      <xdr:col>8</xdr:col>
      <xdr:colOff>247650</xdr:colOff>
      <xdr:row>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79850" y="66675"/>
          <a:ext cx="174498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tr-TR" sz="3200" b="1" i="0" u="none" strike="noStrike" baseline="0">
              <a:solidFill>
                <a:srgbClr val="C0C0C0"/>
              </a:solidFill>
              <a:latin typeface="Geneva"/>
            </a:rPr>
            <a:t>HEA</a:t>
          </a:r>
        </a:p>
        <a:p>
          <a:pPr algn="l" rtl="0">
            <a:defRPr sz="1000"/>
          </a:pPr>
          <a:r>
            <a:rPr lang="tr-TR" sz="3200" b="1" i="0" u="none" strike="noStrike" baseline="0">
              <a:solidFill>
                <a:srgbClr val="C0C0C0"/>
              </a:solidFill>
              <a:latin typeface="Geneva"/>
            </a:rPr>
            <a:t>HEB</a:t>
          </a:r>
        </a:p>
        <a:p>
          <a:pPr algn="l" rtl="0">
            <a:defRPr sz="1000"/>
          </a:pPr>
          <a:r>
            <a:rPr lang="tr-TR" sz="3200" b="1" i="0" u="none" strike="noStrike" baseline="0">
              <a:solidFill>
                <a:srgbClr val="C0C0C0"/>
              </a:solidFill>
              <a:latin typeface="Geneva"/>
            </a:rPr>
            <a:t>HEM</a:t>
          </a:r>
        </a:p>
      </xdr:txBody>
    </xdr:sp>
    <xdr:clientData/>
  </xdr:twoCellAnchor>
  <xdr:oneCellAnchor>
    <xdr:from>
      <xdr:col>9</xdr:col>
      <xdr:colOff>180975</xdr:colOff>
      <xdr:row>0</xdr:row>
      <xdr:rowOff>0</xdr:rowOff>
    </xdr:from>
    <xdr:ext cx="2047875" cy="1704975"/>
    <xdr:pic>
      <xdr:nvPicPr>
        <xdr:cNvPr id="3" name="Picture 2" descr="H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73225" y="0"/>
          <a:ext cx="20478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26</xdr:col>
      <xdr:colOff>228600</xdr:colOff>
      <xdr:row>0</xdr:row>
      <xdr:rowOff>133351</xdr:rowOff>
    </xdr:from>
    <xdr:to>
      <xdr:col>41</xdr:col>
      <xdr:colOff>428625</xdr:colOff>
      <xdr:row>5</xdr:row>
      <xdr:rowOff>152272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9475" y="133351"/>
          <a:ext cx="3590925" cy="1076196"/>
        </a:xfrm>
        <a:prstGeom prst="rect">
          <a:avLst/>
        </a:prstGeom>
      </xdr:spPr>
    </xdr:pic>
    <xdr:clientData/>
  </xdr:twoCellAnchor>
  <xdr:twoCellAnchor editAs="oneCell">
    <xdr:from>
      <xdr:col>41</xdr:col>
      <xdr:colOff>581025</xdr:colOff>
      <xdr:row>0</xdr:row>
      <xdr:rowOff>84228</xdr:rowOff>
    </xdr:from>
    <xdr:to>
      <xdr:col>45</xdr:col>
      <xdr:colOff>133017</xdr:colOff>
      <xdr:row>9</xdr:row>
      <xdr:rowOff>75830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72800" y="84228"/>
          <a:ext cx="1561767" cy="1734677"/>
        </a:xfrm>
        <a:prstGeom prst="rect">
          <a:avLst/>
        </a:prstGeom>
      </xdr:spPr>
    </xdr:pic>
    <xdr:clientData/>
  </xdr:twoCellAnchor>
  <xdr:twoCellAnchor editAs="oneCell">
    <xdr:from>
      <xdr:col>46</xdr:col>
      <xdr:colOff>238125</xdr:colOff>
      <xdr:row>0</xdr:row>
      <xdr:rowOff>0</xdr:rowOff>
    </xdr:from>
    <xdr:to>
      <xdr:col>60</xdr:col>
      <xdr:colOff>404245</xdr:colOff>
      <xdr:row>25</xdr:row>
      <xdr:rowOff>104775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87350" y="0"/>
          <a:ext cx="6433570" cy="4248150"/>
        </a:xfrm>
        <a:prstGeom prst="rect">
          <a:avLst/>
        </a:prstGeom>
      </xdr:spPr>
    </xdr:pic>
    <xdr:clientData/>
  </xdr:twoCellAnchor>
  <xdr:twoCellAnchor editAs="oneCell">
    <xdr:from>
      <xdr:col>46</xdr:col>
      <xdr:colOff>228600</xdr:colOff>
      <xdr:row>29</xdr:row>
      <xdr:rowOff>0</xdr:rowOff>
    </xdr:from>
    <xdr:to>
      <xdr:col>59</xdr:col>
      <xdr:colOff>56444</xdr:colOff>
      <xdr:row>40</xdr:row>
      <xdr:rowOff>123638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906750" y="4829175"/>
          <a:ext cx="5647619" cy="14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0</xdr:row>
      <xdr:rowOff>0</xdr:rowOff>
    </xdr:from>
    <xdr:ext cx="2305050" cy="1885950"/>
    <xdr:pic>
      <xdr:nvPicPr>
        <xdr:cNvPr id="2" name="Picture 1" descr="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0"/>
          <a:ext cx="23050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85725</xdr:colOff>
      <xdr:row>0</xdr:row>
      <xdr:rowOff>104775</xdr:rowOff>
    </xdr:from>
    <xdr:to>
      <xdr:col>4</xdr:col>
      <xdr:colOff>276225</xdr:colOff>
      <xdr:row>3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43075" y="104775"/>
          <a:ext cx="8096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Arial"/>
              <a:cs typeface="Arial"/>
            </a:rPr>
            <a:t>W</a:t>
          </a:r>
        </a:p>
      </xdr:txBody>
    </xdr:sp>
    <xdr:clientData/>
  </xdr:twoCellAnchor>
  <xdr:twoCellAnchor editAs="oneCell">
    <xdr:from>
      <xdr:col>23</xdr:col>
      <xdr:colOff>66675</xdr:colOff>
      <xdr:row>0</xdr:row>
      <xdr:rowOff>219075</xdr:rowOff>
    </xdr:from>
    <xdr:to>
      <xdr:col>33</xdr:col>
      <xdr:colOff>152400</xdr:colOff>
      <xdr:row>5</xdr:row>
      <xdr:rowOff>47496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0325" y="219075"/>
          <a:ext cx="3590925" cy="10761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0</xdr:row>
      <xdr:rowOff>0</xdr:rowOff>
    </xdr:from>
    <xdr:ext cx="2571750" cy="1847850"/>
    <xdr:pic>
      <xdr:nvPicPr>
        <xdr:cNvPr id="2" name="Picture 1" descr="U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25717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219075</xdr:colOff>
      <xdr:row>0</xdr:row>
      <xdr:rowOff>104775</xdr:rowOff>
    </xdr:from>
    <xdr:to>
      <xdr:col>6</xdr:col>
      <xdr:colOff>114300</xdr:colOff>
      <xdr:row>3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0075" y="104775"/>
          <a:ext cx="18002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Arial"/>
              <a:cs typeface="Arial"/>
            </a:rPr>
            <a:t>UAP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66675</xdr:rowOff>
    </xdr:from>
    <xdr:to>
      <xdr:col>9</xdr:col>
      <xdr:colOff>47625</xdr:colOff>
      <xdr:row>3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66675"/>
          <a:ext cx="11144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Arial"/>
              <a:cs typeface="Arial"/>
            </a:rPr>
            <a:t>UPN</a:t>
          </a:r>
        </a:p>
      </xdr:txBody>
    </xdr:sp>
    <xdr:clientData/>
  </xdr:twoCellAnchor>
  <xdr:oneCellAnchor>
    <xdr:from>
      <xdr:col>10</xdr:col>
      <xdr:colOff>0</xdr:colOff>
      <xdr:row>0</xdr:row>
      <xdr:rowOff>0</xdr:rowOff>
    </xdr:from>
    <xdr:ext cx="2361406" cy="1793478"/>
    <xdr:pic>
      <xdr:nvPicPr>
        <xdr:cNvPr id="3" name="Picture 2" descr="U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2361406" cy="1793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4</xdr:row>
      <xdr:rowOff>57150</xdr:rowOff>
    </xdr:from>
    <xdr:to>
      <xdr:col>13</xdr:col>
      <xdr:colOff>600075</xdr:colOff>
      <xdr:row>4</xdr:row>
      <xdr:rowOff>57150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4200525" y="66675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76200</xdr:colOff>
      <xdr:row>0</xdr:row>
      <xdr:rowOff>0</xdr:rowOff>
    </xdr:from>
    <xdr:ext cx="3209925" cy="1752600"/>
    <xdr:pic>
      <xdr:nvPicPr>
        <xdr:cNvPr id="3" name="Picture 6" descr="L1-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32099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85725</xdr:colOff>
      <xdr:row>0</xdr:row>
      <xdr:rowOff>114300</xdr:rowOff>
    </xdr:from>
    <xdr:to>
      <xdr:col>4</xdr:col>
      <xdr:colOff>66675</xdr:colOff>
      <xdr:row>3</xdr:row>
      <xdr:rowOff>104775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695325" y="114300"/>
          <a:ext cx="5905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oneCellAnchor>
    <xdr:from>
      <xdr:col>26</xdr:col>
      <xdr:colOff>66675</xdr:colOff>
      <xdr:row>0</xdr:row>
      <xdr:rowOff>0</xdr:rowOff>
    </xdr:from>
    <xdr:ext cx="3000375" cy="1485900"/>
    <xdr:pic>
      <xdr:nvPicPr>
        <xdr:cNvPr id="5" name="Picture 9" descr="L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0"/>
          <a:ext cx="3000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0</xdr:rowOff>
    </xdr:from>
    <xdr:ext cx="3267075" cy="2000250"/>
    <xdr:pic>
      <xdr:nvPicPr>
        <xdr:cNvPr id="2" name="Picture 4" descr="L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0"/>
          <a:ext cx="326707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0</xdr:row>
      <xdr:rowOff>142875</xdr:rowOff>
    </xdr:from>
    <xdr:to>
      <xdr:col>4</xdr:col>
      <xdr:colOff>28575</xdr:colOff>
      <xdr:row>3</xdr:row>
      <xdr:rowOff>133350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228725" y="142875"/>
          <a:ext cx="12382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77724" rIns="0" bIns="0" anchor="t" upright="1"/>
        <a:lstStyle/>
        <a:p>
          <a:pPr algn="l" rtl="0">
            <a:defRPr sz="1000"/>
          </a:pPr>
          <a:r>
            <a:rPr lang="tr-TR" sz="4800" b="1" i="0" u="none" strike="noStrike" baseline="0">
              <a:solidFill>
                <a:srgbClr val="C0C0C0"/>
              </a:solidFill>
              <a:latin typeface="Arial"/>
              <a:cs typeface="Arial"/>
            </a:rPr>
            <a:t>L</a:t>
          </a:r>
        </a:p>
      </xdr:txBody>
    </xdr:sp>
    <xdr:clientData/>
  </xdr:twoCellAnchor>
  <xdr:oneCellAnchor>
    <xdr:from>
      <xdr:col>29</xdr:col>
      <xdr:colOff>409575</xdr:colOff>
      <xdr:row>0</xdr:row>
      <xdr:rowOff>0</xdr:rowOff>
    </xdr:from>
    <xdr:ext cx="3095625" cy="1743075"/>
    <xdr:pic>
      <xdr:nvPicPr>
        <xdr:cNvPr id="4" name="Picture 6" descr="L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0"/>
          <a:ext cx="30956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66675</xdr:colOff>
      <xdr:row>5</xdr:row>
      <xdr:rowOff>85725</xdr:rowOff>
    </xdr:from>
    <xdr:to>
      <xdr:col>16</xdr:col>
      <xdr:colOff>0</xdr:colOff>
      <xdr:row>5</xdr:row>
      <xdr:rowOff>85725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8601075" y="847725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tih\Dersler%20ders%20notlar&#305;\genel%20DERS%20dosyas&#305;\ders%20notlar&#305;\celik%20yap&#305;lar\celik%20sunumlar\sunumlar\&#231;elikprofiltablosu%20hesapl&#305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sap"/>
      <sheetName val="IPN"/>
      <sheetName val="IPE"/>
      <sheetName val="HE"/>
      <sheetName val="HD"/>
      <sheetName val="HP"/>
      <sheetName val="W"/>
      <sheetName val="HP(US)"/>
      <sheetName val="UB"/>
      <sheetName val="UBP(=HP UK)"/>
      <sheetName val="UC"/>
      <sheetName val="UAP"/>
      <sheetName val="UPN"/>
      <sheetName val="L"/>
      <sheetName val="Dikdortgen kutu"/>
      <sheetName val="Kare kutu"/>
      <sheetName val="boru"/>
      <sheetName val="Li"/>
      <sheetName val="C"/>
      <sheetName val="HJ"/>
      <sheetName val="IFB"/>
      <sheetName val="SFB"/>
      <sheetName val="M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W8">
            <v>20000</v>
          </cell>
        </row>
        <row r="9">
          <cell r="BW9">
            <v>7720</v>
          </cell>
        </row>
        <row r="11">
          <cell r="BU11">
            <v>35.5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49"/>
  <sheetViews>
    <sheetView zoomScale="106" zoomScaleNormal="106" workbookViewId="0">
      <pane xSplit="2" ySplit="17" topLeftCell="C18" activePane="bottomRight" state="frozen"/>
      <selection activeCell="A3" sqref="A3"/>
      <selection pane="topRight" activeCell="B3" sqref="B3"/>
      <selection pane="bottomLeft" activeCell="A18" sqref="A18"/>
      <selection pane="bottomRight" activeCell="D25" sqref="D25"/>
    </sheetView>
  </sheetViews>
  <sheetFormatPr defaultColWidth="3.85546875" defaultRowHeight="0" customHeight="1" zeroHeight="1"/>
  <cols>
    <col min="1" max="1" width="2.5703125" style="3" bestFit="1" customWidth="1"/>
    <col min="2" max="2" width="10.7109375" style="3" customWidth="1"/>
    <col min="3" max="3" width="5.140625" style="1" customWidth="1"/>
    <col min="4" max="4" width="4.28515625" style="1" customWidth="1"/>
    <col min="5" max="5" width="4.140625" style="1" customWidth="1"/>
    <col min="6" max="7" width="5.140625" style="1" customWidth="1"/>
    <col min="8" max="9" width="5.140625" style="4" customWidth="1"/>
    <col min="10" max="10" width="6.42578125" style="1" customWidth="1"/>
    <col min="11" max="16" width="6.140625" style="1" customWidth="1"/>
    <col min="17" max="17" width="10.7109375" style="3" customWidth="1"/>
    <col min="18" max="18" width="4.7109375" style="1" customWidth="1"/>
    <col min="19" max="20" width="5.7109375" style="1" customWidth="1"/>
    <col min="21" max="21" width="5.28515625" style="1" customWidth="1"/>
    <col min="22" max="22" width="5.7109375" style="1" customWidth="1"/>
    <col min="23" max="23" width="6.140625" style="1" customWidth="1"/>
    <col min="24" max="25" width="5.7109375" style="1" customWidth="1"/>
    <col min="26" max="26" width="5.85546875" style="1" customWidth="1"/>
    <col min="27" max="27" width="4.7109375" style="1" customWidth="1"/>
    <col min="28" max="28" width="6.140625" style="1" customWidth="1"/>
    <col min="29" max="29" width="5.7109375" style="2" customWidth="1"/>
    <col min="30" max="30" width="6.85546875" style="2" customWidth="1"/>
    <col min="31" max="32" width="4.7109375" style="2" customWidth="1"/>
    <col min="33" max="33" width="3.140625" style="2" customWidth="1"/>
    <col min="34" max="34" width="4.7109375" style="2" customWidth="1"/>
    <col min="35" max="35" width="5" style="1" hidden="1" customWidth="1"/>
    <col min="36" max="37" width="13.28515625" style="1" hidden="1" customWidth="1"/>
    <col min="38" max="38" width="2.85546875" style="1" customWidth="1"/>
    <col min="39" max="39" width="8.42578125" style="1" customWidth="1"/>
    <col min="40" max="40" width="5.42578125" style="1" bestFit="1" customWidth="1"/>
    <col min="41" max="41" width="6.42578125" style="1" bestFit="1" customWidth="1"/>
    <col min="42" max="42" width="5.42578125" style="466" bestFit="1" customWidth="1"/>
    <col min="43" max="43" width="9.42578125" style="1" bestFit="1" customWidth="1"/>
    <col min="44" max="139" width="13.28515625" style="1" customWidth="1"/>
    <col min="140" max="16384" width="3.85546875" style="1"/>
  </cols>
  <sheetData>
    <row r="1" spans="1:43" ht="18" customHeight="1"/>
    <row r="2" spans="1:43" ht="12" customHeight="1" thickBot="1"/>
    <row r="3" spans="1:43" s="61" customFormat="1" ht="16.5" thickTop="1">
      <c r="C3" s="115"/>
      <c r="D3" s="115"/>
      <c r="E3" s="115"/>
      <c r="F3" s="112"/>
      <c r="G3" s="112"/>
      <c r="I3" s="112"/>
      <c r="J3" s="115"/>
      <c r="K3" s="115"/>
      <c r="L3" s="112"/>
      <c r="N3" s="114"/>
      <c r="AC3" s="111"/>
      <c r="AD3" s="111"/>
      <c r="AE3" s="109"/>
      <c r="AF3" s="109"/>
      <c r="AG3" s="109"/>
      <c r="AH3" s="109"/>
      <c r="AI3" s="109"/>
      <c r="AJ3" s="85"/>
      <c r="AP3" s="467"/>
    </row>
    <row r="4" spans="1:43" s="61" customFormat="1" ht="15.75">
      <c r="C4" s="115"/>
      <c r="D4" s="115"/>
      <c r="E4" s="115"/>
      <c r="F4" s="112"/>
      <c r="G4" s="112"/>
      <c r="I4" s="112"/>
      <c r="J4" s="115"/>
      <c r="K4" s="115"/>
      <c r="L4" s="112"/>
      <c r="N4" s="114"/>
      <c r="AC4" s="111"/>
      <c r="AD4" s="111"/>
      <c r="AE4" s="109"/>
      <c r="AF4" s="109"/>
      <c r="AG4" s="109"/>
      <c r="AH4" s="109"/>
      <c r="AI4" s="109"/>
      <c r="AJ4" s="110"/>
      <c r="AP4" s="467"/>
    </row>
    <row r="5" spans="1:43" s="61" customFormat="1" ht="20.25">
      <c r="A5" s="116"/>
      <c r="B5" s="116" t="s">
        <v>72</v>
      </c>
      <c r="C5" s="115"/>
      <c r="D5" s="115"/>
      <c r="E5" s="115"/>
      <c r="F5" s="112"/>
      <c r="G5" s="112"/>
      <c r="I5" s="112"/>
      <c r="J5" s="115"/>
      <c r="K5" s="115"/>
      <c r="L5" s="112"/>
      <c r="N5" s="114"/>
      <c r="AC5" s="111"/>
      <c r="AD5" s="111"/>
      <c r="AE5" s="109"/>
      <c r="AF5" s="109"/>
      <c r="AG5" s="109"/>
      <c r="AH5" s="109"/>
      <c r="AI5" s="109"/>
      <c r="AJ5" s="110"/>
      <c r="AP5" s="467"/>
    </row>
    <row r="6" spans="1:43" s="61" customFormat="1" ht="21" thickBot="1">
      <c r="A6" s="116"/>
      <c r="B6" s="116" t="s">
        <v>71</v>
      </c>
      <c r="C6" s="115"/>
      <c r="D6" s="115"/>
      <c r="E6" s="115"/>
      <c r="F6" s="112"/>
      <c r="G6" s="112"/>
      <c r="I6" s="112"/>
      <c r="J6" s="115"/>
      <c r="K6" s="115"/>
      <c r="L6" s="112"/>
      <c r="N6" s="114"/>
      <c r="AC6" s="111"/>
      <c r="AD6" s="111"/>
      <c r="AE6" s="109"/>
      <c r="AF6" s="109"/>
      <c r="AG6" s="109"/>
      <c r="AH6" s="109"/>
      <c r="AI6" s="109"/>
      <c r="AJ6" s="76"/>
      <c r="AP6" s="467"/>
    </row>
    <row r="7" spans="1:43" s="61" customFormat="1" ht="21.75" thickTop="1" thickBot="1">
      <c r="A7" s="116"/>
      <c r="B7" s="116"/>
      <c r="C7" s="115"/>
      <c r="D7" s="115"/>
      <c r="E7" s="115"/>
      <c r="F7" s="112"/>
      <c r="G7" s="112"/>
      <c r="I7" s="112"/>
      <c r="J7" s="115"/>
      <c r="K7" s="115"/>
      <c r="L7" s="112"/>
      <c r="N7" s="114"/>
      <c r="AC7" s="111"/>
      <c r="AD7" s="111"/>
      <c r="AE7" s="109"/>
      <c r="AF7" s="109"/>
      <c r="AG7" s="109"/>
      <c r="AH7" s="109"/>
      <c r="AI7" s="109"/>
      <c r="AJ7" s="110"/>
      <c r="AP7" s="467"/>
    </row>
    <row r="8" spans="1:43" s="61" customFormat="1" ht="14.1" customHeight="1" thickTop="1">
      <c r="B8" s="61" t="s">
        <v>70</v>
      </c>
      <c r="G8" s="112"/>
      <c r="I8" s="113"/>
      <c r="L8" s="112"/>
      <c r="AC8" s="111"/>
      <c r="AD8" s="111"/>
      <c r="AE8" s="109"/>
      <c r="AF8" s="109"/>
      <c r="AG8" s="109"/>
      <c r="AH8" s="109"/>
      <c r="AI8" s="109"/>
      <c r="AJ8" s="85"/>
      <c r="AP8" s="467"/>
    </row>
    <row r="9" spans="1:43" s="61" customFormat="1" ht="14.1" customHeight="1">
      <c r="G9" s="112"/>
      <c r="I9" s="113"/>
      <c r="L9" s="112"/>
      <c r="AC9" s="111"/>
      <c r="AD9" s="111"/>
      <c r="AE9" s="109"/>
      <c r="AF9" s="109"/>
      <c r="AG9" s="109"/>
      <c r="AH9" s="109"/>
      <c r="AI9" s="109"/>
      <c r="AJ9" s="110"/>
      <c r="AP9" s="467"/>
    </row>
    <row r="10" spans="1:43" s="61" customFormat="1" ht="14.1" customHeight="1">
      <c r="G10" s="112"/>
      <c r="I10" s="113"/>
      <c r="L10" s="112"/>
      <c r="AC10" s="111"/>
      <c r="AD10" s="111"/>
      <c r="AE10" s="109"/>
      <c r="AF10" s="109"/>
      <c r="AG10" s="109"/>
      <c r="AH10" s="109"/>
      <c r="AI10" s="109"/>
      <c r="AJ10" s="110"/>
      <c r="AP10" s="467"/>
    </row>
    <row r="11" spans="1:43" s="61" customFormat="1" ht="14.1" customHeight="1">
      <c r="G11" s="112"/>
      <c r="I11" s="113"/>
      <c r="L11" s="112"/>
      <c r="AC11" s="111"/>
      <c r="AD11" s="111"/>
      <c r="AE11" s="109"/>
      <c r="AF11" s="109"/>
      <c r="AG11" s="109"/>
      <c r="AH11" s="109"/>
      <c r="AI11" s="109"/>
      <c r="AJ11" s="110"/>
      <c r="AP11" s="467"/>
    </row>
    <row r="12" spans="1:43" s="61" customFormat="1" ht="14.1" customHeight="1" thickBot="1">
      <c r="AE12" s="109"/>
      <c r="AF12" s="109"/>
      <c r="AG12" s="109"/>
      <c r="AH12" s="109"/>
      <c r="AI12" s="109"/>
      <c r="AJ12" s="76"/>
      <c r="AP12" s="467"/>
    </row>
    <row r="13" spans="1:43" s="51" customFormat="1" ht="14.1" customHeight="1" thickTop="1" thickBot="1">
      <c r="A13" s="104"/>
      <c r="B13" s="104"/>
      <c r="C13" s="108"/>
      <c r="D13" s="104"/>
      <c r="E13" s="106"/>
      <c r="F13" s="106"/>
      <c r="G13" s="106"/>
      <c r="H13" s="106"/>
      <c r="I13" s="103"/>
      <c r="J13" s="107" t="s">
        <v>63</v>
      </c>
      <c r="K13" s="106"/>
      <c r="L13" s="106"/>
      <c r="M13" s="105"/>
      <c r="N13" s="103"/>
      <c r="O13" s="104"/>
      <c r="P13" s="103"/>
      <c r="Q13" s="104"/>
      <c r="R13" s="103"/>
      <c r="S13" s="94"/>
      <c r="T13" s="93"/>
      <c r="U13" s="93"/>
      <c r="V13" s="93"/>
      <c r="W13" s="93"/>
      <c r="X13" s="93" t="s">
        <v>69</v>
      </c>
      <c r="Y13" s="93"/>
      <c r="Z13" s="93"/>
      <c r="AA13" s="93"/>
      <c r="AB13" s="93"/>
      <c r="AC13" s="102"/>
      <c r="AD13" s="101"/>
      <c r="AE13" s="86"/>
      <c r="AF13" s="87" t="s">
        <v>68</v>
      </c>
      <c r="AG13" s="87"/>
      <c r="AH13" s="85"/>
      <c r="AP13" s="468"/>
    </row>
    <row r="14" spans="1:43" s="51" customFormat="1" ht="14.1" customHeight="1" thickTop="1" thickBot="1">
      <c r="A14" s="96"/>
      <c r="B14" s="96" t="s">
        <v>63</v>
      </c>
      <c r="C14" s="100"/>
      <c r="D14" s="96"/>
      <c r="E14" s="98"/>
      <c r="F14" s="98" t="s">
        <v>67</v>
      </c>
      <c r="G14" s="98"/>
      <c r="H14" s="98"/>
      <c r="I14" s="95"/>
      <c r="J14" s="99" t="s">
        <v>66</v>
      </c>
      <c r="K14" s="98" t="s">
        <v>65</v>
      </c>
      <c r="L14" s="98"/>
      <c r="M14" s="97"/>
      <c r="N14" s="95"/>
      <c r="O14" s="96" t="s">
        <v>64</v>
      </c>
      <c r="P14" s="95"/>
      <c r="Q14" s="96" t="s">
        <v>63</v>
      </c>
      <c r="R14" s="95"/>
      <c r="S14" s="94"/>
      <c r="T14" s="93" t="s">
        <v>1131</v>
      </c>
      <c r="U14" s="93"/>
      <c r="V14" s="93"/>
      <c r="W14" s="92"/>
      <c r="X14" s="94"/>
      <c r="Y14" s="93" t="s">
        <v>1132</v>
      </c>
      <c r="Z14" s="93"/>
      <c r="AA14" s="92"/>
      <c r="AB14" s="91"/>
      <c r="AC14" s="90"/>
      <c r="AD14" s="89"/>
      <c r="AE14" s="88"/>
      <c r="AF14" s="77" t="s">
        <v>60</v>
      </c>
      <c r="AG14" s="77"/>
      <c r="AH14" s="76"/>
      <c r="AI14" s="61"/>
      <c r="AM14" s="210" t="s">
        <v>1117</v>
      </c>
      <c r="AN14" s="210"/>
      <c r="AO14" s="210"/>
      <c r="AP14" s="469"/>
      <c r="AQ14" s="210"/>
    </row>
    <row r="15" spans="1:43" s="51" customFormat="1" ht="14.1" customHeight="1" thickTop="1">
      <c r="A15" s="66"/>
      <c r="B15" s="66"/>
      <c r="C15" s="65" t="s">
        <v>46</v>
      </c>
      <c r="D15" s="11" t="s">
        <v>59</v>
      </c>
      <c r="E15" s="11" t="s">
        <v>58</v>
      </c>
      <c r="F15" s="11" t="s">
        <v>57</v>
      </c>
      <c r="G15" s="11" t="s">
        <v>56</v>
      </c>
      <c r="H15" s="11" t="s">
        <v>55</v>
      </c>
      <c r="I15" s="65" t="s">
        <v>54</v>
      </c>
      <c r="J15" s="82" t="s">
        <v>53</v>
      </c>
      <c r="K15" s="80" t="s">
        <v>52</v>
      </c>
      <c r="L15" s="80" t="s">
        <v>51</v>
      </c>
      <c r="M15" s="80" t="s">
        <v>50</v>
      </c>
      <c r="N15" s="82" t="s">
        <v>49</v>
      </c>
      <c r="O15" s="84" t="s">
        <v>48</v>
      </c>
      <c r="P15" s="80" t="s">
        <v>47</v>
      </c>
      <c r="Q15" s="83"/>
      <c r="R15" s="82" t="s">
        <v>46</v>
      </c>
      <c r="S15" s="80" t="s">
        <v>1126</v>
      </c>
      <c r="T15" s="80" t="s">
        <v>1127</v>
      </c>
      <c r="U15" s="80" t="s">
        <v>1128</v>
      </c>
      <c r="V15" s="80" t="s">
        <v>1129</v>
      </c>
      <c r="W15" s="82" t="s">
        <v>43</v>
      </c>
      <c r="X15" s="80" t="s">
        <v>1062</v>
      </c>
      <c r="Y15" s="80" t="s">
        <v>1063</v>
      </c>
      <c r="Z15" s="80" t="s">
        <v>1064</v>
      </c>
      <c r="AA15" s="81" t="s">
        <v>1130</v>
      </c>
      <c r="AB15" s="80" t="s">
        <v>40</v>
      </c>
      <c r="AC15" s="210" t="s">
        <v>284</v>
      </c>
      <c r="AD15" s="78" t="s">
        <v>1124</v>
      </c>
      <c r="AE15" s="87"/>
      <c r="AF15" s="85"/>
      <c r="AG15" s="86"/>
      <c r="AH15" s="85"/>
      <c r="AI15" s="61"/>
      <c r="AM15" s="210" t="s">
        <v>1116</v>
      </c>
      <c r="AN15" s="210" t="s">
        <v>284</v>
      </c>
      <c r="AO15" s="210" t="s">
        <v>1119</v>
      </c>
      <c r="AP15" s="469"/>
      <c r="AQ15" s="210"/>
    </row>
    <row r="16" spans="1:43" s="51" customFormat="1" ht="14.1" customHeight="1" thickBot="1">
      <c r="A16" s="66"/>
      <c r="B16" s="66"/>
      <c r="C16" s="65" t="s">
        <v>36</v>
      </c>
      <c r="D16" s="11" t="s">
        <v>39</v>
      </c>
      <c r="E16" s="11" t="s">
        <v>30</v>
      </c>
      <c r="F16" s="11" t="s">
        <v>30</v>
      </c>
      <c r="G16" s="11" t="s">
        <v>30</v>
      </c>
      <c r="H16" s="11" t="s">
        <v>30</v>
      </c>
      <c r="I16" s="65" t="s">
        <v>30</v>
      </c>
      <c r="J16" s="82" t="s">
        <v>34</v>
      </c>
      <c r="K16" s="80" t="s">
        <v>30</v>
      </c>
      <c r="L16" s="80"/>
      <c r="M16" s="80" t="s">
        <v>30</v>
      </c>
      <c r="N16" s="82" t="s">
        <v>30</v>
      </c>
      <c r="O16" s="84" t="s">
        <v>38</v>
      </c>
      <c r="P16" s="80" t="s">
        <v>37</v>
      </c>
      <c r="Q16" s="83"/>
      <c r="R16" s="82" t="s">
        <v>36</v>
      </c>
      <c r="S16" s="80" t="s">
        <v>35</v>
      </c>
      <c r="T16" s="80" t="s">
        <v>32</v>
      </c>
      <c r="U16" s="80" t="s">
        <v>32</v>
      </c>
      <c r="V16" s="80" t="s">
        <v>31</v>
      </c>
      <c r="W16" s="82" t="s">
        <v>34</v>
      </c>
      <c r="X16" s="80" t="s">
        <v>33</v>
      </c>
      <c r="Y16" s="80" t="s">
        <v>32</v>
      </c>
      <c r="Z16" s="80" t="s">
        <v>32</v>
      </c>
      <c r="AA16" s="81" t="s">
        <v>31</v>
      </c>
      <c r="AB16" s="80" t="s">
        <v>30</v>
      </c>
      <c r="AC16" s="79" t="s">
        <v>29</v>
      </c>
      <c r="AD16" s="78" t="s">
        <v>28</v>
      </c>
      <c r="AE16" s="77" t="s">
        <v>27</v>
      </c>
      <c r="AF16" s="76"/>
      <c r="AG16" s="77" t="s">
        <v>26</v>
      </c>
      <c r="AH16" s="76"/>
      <c r="AI16" s="61"/>
      <c r="AM16" s="159" t="s">
        <v>30</v>
      </c>
      <c r="AN16" s="159" t="s">
        <v>126</v>
      </c>
      <c r="AO16" s="159" t="s">
        <v>125</v>
      </c>
      <c r="AP16" s="470"/>
      <c r="AQ16" s="159"/>
    </row>
    <row r="17" spans="1:43" s="51" customFormat="1" ht="14.1" customHeight="1" thickTop="1" thickBot="1">
      <c r="A17" s="74"/>
      <c r="B17" s="74"/>
      <c r="C17" s="73"/>
      <c r="D17" s="72"/>
      <c r="E17" s="72"/>
      <c r="F17" s="72"/>
      <c r="G17" s="72"/>
      <c r="H17" s="72"/>
      <c r="I17" s="73"/>
      <c r="J17" s="75"/>
      <c r="K17" s="72"/>
      <c r="L17" s="72"/>
      <c r="M17" s="72"/>
      <c r="N17" s="73"/>
      <c r="O17" s="72"/>
      <c r="P17" s="72"/>
      <c r="Q17" s="74"/>
      <c r="R17" s="73"/>
      <c r="S17" s="72"/>
      <c r="T17" s="72"/>
      <c r="U17" s="72"/>
      <c r="V17" s="72"/>
      <c r="W17" s="73"/>
      <c r="X17" s="72"/>
      <c r="Y17" s="72"/>
      <c r="Z17" s="72"/>
      <c r="AA17" s="73"/>
      <c r="AB17" s="72"/>
      <c r="AC17" s="71"/>
      <c r="AD17" s="70"/>
      <c r="AE17" s="69">
        <v>235</v>
      </c>
      <c r="AF17" s="68">
        <v>355</v>
      </c>
      <c r="AG17" s="18">
        <v>235</v>
      </c>
      <c r="AH17" s="67">
        <v>355</v>
      </c>
      <c r="AI17" s="61"/>
      <c r="AP17" s="468"/>
    </row>
    <row r="18" spans="1:43" s="60" customFormat="1" ht="14.1" customHeight="1" thickTop="1">
      <c r="A18" s="48">
        <v>1</v>
      </c>
      <c r="B18" s="48" t="s">
        <v>25</v>
      </c>
      <c r="C18" s="52">
        <v>5.94</v>
      </c>
      <c r="D18" s="45">
        <v>80</v>
      </c>
      <c r="E18" s="45">
        <v>42</v>
      </c>
      <c r="F18" s="45">
        <v>3.9</v>
      </c>
      <c r="G18" s="45">
        <v>5.9</v>
      </c>
      <c r="H18" s="45">
        <v>3.9</v>
      </c>
      <c r="I18" s="42">
        <v>2.2999999999999998</v>
      </c>
      <c r="J18" s="56">
        <v>7.57</v>
      </c>
      <c r="K18" s="42">
        <v>59</v>
      </c>
      <c r="L18" s="45"/>
      <c r="M18" s="44"/>
      <c r="N18" s="47"/>
      <c r="O18" s="58"/>
      <c r="P18" s="49"/>
      <c r="Q18" s="48"/>
      <c r="R18" s="52">
        <v>5.94</v>
      </c>
      <c r="S18" s="44">
        <v>77.8</v>
      </c>
      <c r="T18" s="42">
        <v>19.5</v>
      </c>
      <c r="U18" s="42">
        <v>22.8</v>
      </c>
      <c r="V18" s="45">
        <f>SQRT(S18/J18)</f>
        <v>3.2058401133294994</v>
      </c>
      <c r="W18" s="46"/>
      <c r="X18" s="42">
        <v>6.29</v>
      </c>
      <c r="Y18" s="45">
        <v>3</v>
      </c>
      <c r="Z18" s="42">
        <v>5</v>
      </c>
      <c r="AA18" s="43">
        <f>SQRT(X18/J18)</f>
        <v>0.91154346727650803</v>
      </c>
      <c r="AB18" s="42">
        <v>21.6</v>
      </c>
      <c r="AC18" s="39">
        <v>0.87</v>
      </c>
      <c r="AD18" s="39">
        <v>0.09</v>
      </c>
      <c r="AE18" s="40"/>
      <c r="AF18" s="39"/>
      <c r="AG18" s="38"/>
      <c r="AH18" s="37"/>
      <c r="AI18" s="61"/>
      <c r="AM18" s="451">
        <f>(D18/10-U18/J18*2)/2*10</f>
        <v>9.88110964332893</v>
      </c>
      <c r="AN18" s="451">
        <f>(E18*G18^3+(D18/2-G18/2)*F18^3)/3/10000</f>
        <v>0.36078956500000003</v>
      </c>
      <c r="AO18" s="451">
        <f>(E18^3*G18^3/144+((D18/2-G18/2)*F18^3)/36)/1000000</f>
        <v>0.10572854463750002</v>
      </c>
      <c r="AP18" s="471">
        <f>(2*E18/10*G18^3/1000+(D18-G18)/10*F18^3/1000)/3</f>
        <v>0.72157912999999996</v>
      </c>
      <c r="AQ18" s="451">
        <f>(((D18-G18)^2/100*E18^3/1000*G18/10)/24)</f>
        <v>100.005769773</v>
      </c>
    </row>
    <row r="19" spans="1:43" ht="13.5" customHeight="1">
      <c r="A19" s="24">
        <v>2</v>
      </c>
      <c r="B19" s="24" t="s">
        <v>24</v>
      </c>
      <c r="C19" s="53" t="s">
        <v>1118</v>
      </c>
      <c r="D19" s="22">
        <v>100</v>
      </c>
      <c r="E19" s="22">
        <v>50</v>
      </c>
      <c r="F19" s="22">
        <v>4.5</v>
      </c>
      <c r="G19" s="22">
        <v>6.8</v>
      </c>
      <c r="H19" s="22">
        <v>4.5</v>
      </c>
      <c r="I19" s="30">
        <v>2.7</v>
      </c>
      <c r="J19" s="54">
        <v>10.6</v>
      </c>
      <c r="K19" s="30">
        <v>75.7</v>
      </c>
      <c r="L19" s="22" t="s">
        <v>19</v>
      </c>
      <c r="M19" s="29" t="s">
        <v>19</v>
      </c>
      <c r="N19" s="32" t="s">
        <v>19</v>
      </c>
      <c r="O19" s="59">
        <v>0.37</v>
      </c>
      <c r="P19" s="31">
        <v>44.47</v>
      </c>
      <c r="Q19" s="24"/>
      <c r="R19" s="53">
        <v>8.3000000000000007</v>
      </c>
      <c r="S19" s="29">
        <v>171</v>
      </c>
      <c r="T19" s="30">
        <v>34.200000000000003</v>
      </c>
      <c r="U19" s="30">
        <v>39.799999999999997</v>
      </c>
      <c r="V19" s="22">
        <v>4.01</v>
      </c>
      <c r="W19" s="23">
        <v>4.8499999999999996</v>
      </c>
      <c r="X19" s="30">
        <v>12.2</v>
      </c>
      <c r="Y19" s="30">
        <v>4.88</v>
      </c>
      <c r="Z19" s="30">
        <v>8.1</v>
      </c>
      <c r="AA19" s="34">
        <v>1.07</v>
      </c>
      <c r="AB19" s="30">
        <v>25</v>
      </c>
      <c r="AC19" s="21">
        <v>1.6</v>
      </c>
      <c r="AD19" s="21">
        <v>0.27</v>
      </c>
      <c r="AE19" s="28"/>
      <c r="AF19" s="21"/>
      <c r="AG19" s="27"/>
      <c r="AH19" s="26"/>
      <c r="AI19" s="12"/>
      <c r="AM19" s="451">
        <f>(D19/10-U19/J19*2)/2*10</f>
        <v>12.452830188679247</v>
      </c>
      <c r="AN19" s="451">
        <f t="shared" ref="AN19:AN82" si="0">(E19*G19^3+(D19/2-G19/2)*F19^3)/3/10000</f>
        <v>0.6656008333333332</v>
      </c>
      <c r="AO19" s="451">
        <f t="shared" ref="AO19:AO82" si="1">(E19^3*G19^3/144+((D19/2-G19/2)*F19^3)/36)/1000000</f>
        <v>0.27306240069444437</v>
      </c>
      <c r="AP19" s="471">
        <f t="shared" ref="AP19:AP41" si="2">(2*E19/10*G19^3/1000+(D19-G19)/10*F19^3/1000)/3</f>
        <v>1.3312016666666666</v>
      </c>
      <c r="AQ19" s="451">
        <f>(((D19-G19)^2/100*E19^3/1000*G19/10)/24)</f>
        <v>307.63766666666663</v>
      </c>
    </row>
    <row r="20" spans="1:43" s="60" customFormat="1" ht="14.1" customHeight="1">
      <c r="A20" s="48">
        <v>3</v>
      </c>
      <c r="B20" s="48" t="s">
        <v>23</v>
      </c>
      <c r="C20" s="52">
        <v>11.1</v>
      </c>
      <c r="D20" s="45">
        <v>120</v>
      </c>
      <c r="E20" s="45">
        <v>58</v>
      </c>
      <c r="F20" s="45">
        <v>5.0999999999999996</v>
      </c>
      <c r="G20" s="45">
        <v>7.7</v>
      </c>
      <c r="H20" s="45">
        <v>5.0999999999999996</v>
      </c>
      <c r="I20" s="42">
        <v>3.1</v>
      </c>
      <c r="J20" s="56">
        <v>14.2</v>
      </c>
      <c r="K20" s="42">
        <v>92.4</v>
      </c>
      <c r="L20" s="45" t="s">
        <v>19</v>
      </c>
      <c r="M20" s="44" t="s">
        <v>19</v>
      </c>
      <c r="N20" s="47" t="s">
        <v>19</v>
      </c>
      <c r="O20" s="58">
        <v>0.439</v>
      </c>
      <c r="P20" s="49">
        <v>39.380000000000003</v>
      </c>
      <c r="Q20" s="48" t="s">
        <v>23</v>
      </c>
      <c r="R20" s="52">
        <v>11.1</v>
      </c>
      <c r="S20" s="44">
        <v>328</v>
      </c>
      <c r="T20" s="42">
        <v>54.7</v>
      </c>
      <c r="U20" s="42">
        <v>63.6</v>
      </c>
      <c r="V20" s="45">
        <v>4.8099999999999996</v>
      </c>
      <c r="W20" s="46">
        <v>6.63</v>
      </c>
      <c r="X20" s="42">
        <v>21.5</v>
      </c>
      <c r="Y20" s="45">
        <v>7.41</v>
      </c>
      <c r="Z20" s="42">
        <v>12.4</v>
      </c>
      <c r="AA20" s="43">
        <v>1.23</v>
      </c>
      <c r="AB20" s="42">
        <v>28.4</v>
      </c>
      <c r="AC20" s="39">
        <v>2.71</v>
      </c>
      <c r="AD20" s="39">
        <v>0.69</v>
      </c>
      <c r="AE20" s="40">
        <v>1</v>
      </c>
      <c r="AF20" s="39">
        <v>1</v>
      </c>
      <c r="AG20" s="38">
        <v>1</v>
      </c>
      <c r="AH20" s="37">
        <v>1</v>
      </c>
      <c r="AI20" s="61"/>
      <c r="AM20" s="451">
        <f>(D20/10-U20/J20*2)/2*10</f>
        <v>15.2112676056338</v>
      </c>
      <c r="AN20" s="451">
        <f t="shared" si="0"/>
        <v>1.1309089216666668</v>
      </c>
      <c r="AO20" s="451">
        <f t="shared" si="1"/>
        <v>0.6187837507680557</v>
      </c>
      <c r="AP20" s="471">
        <f t="shared" si="2"/>
        <v>2.2618178433333331</v>
      </c>
      <c r="AQ20" s="451">
        <f t="shared" ref="AQ20:AQ41" si="3">(((D20-G20)^2/100*E20^3/1000*G20/10)/24)</f>
        <v>789.44699631233334</v>
      </c>
    </row>
    <row r="21" spans="1:43" ht="13.5" customHeight="1">
      <c r="A21" s="24">
        <v>4</v>
      </c>
      <c r="B21" s="24" t="s">
        <v>22</v>
      </c>
      <c r="C21" s="53">
        <v>14.3</v>
      </c>
      <c r="D21" s="22">
        <v>140</v>
      </c>
      <c r="E21" s="22">
        <v>66</v>
      </c>
      <c r="F21" s="22">
        <v>5.7</v>
      </c>
      <c r="G21" s="22">
        <v>8.6</v>
      </c>
      <c r="H21" s="22">
        <v>5.7</v>
      </c>
      <c r="I21" s="30">
        <v>3.4</v>
      </c>
      <c r="J21" s="54">
        <v>18.3</v>
      </c>
      <c r="K21" s="30">
        <v>109.1</v>
      </c>
      <c r="L21" s="22" t="s">
        <v>19</v>
      </c>
      <c r="M21" s="29" t="s">
        <v>19</v>
      </c>
      <c r="N21" s="32" t="s">
        <v>19</v>
      </c>
      <c r="O21" s="59">
        <v>0.502</v>
      </c>
      <c r="P21" s="31">
        <v>34.94</v>
      </c>
      <c r="Q21" s="24" t="s">
        <v>22</v>
      </c>
      <c r="R21" s="53">
        <v>14.3</v>
      </c>
      <c r="S21" s="29">
        <v>573</v>
      </c>
      <c r="T21" s="30">
        <v>81.900000000000006</v>
      </c>
      <c r="U21" s="30">
        <v>95.4</v>
      </c>
      <c r="V21" s="22">
        <v>5.61</v>
      </c>
      <c r="W21" s="23">
        <v>8.65</v>
      </c>
      <c r="X21" s="30">
        <v>35.200000000000003</v>
      </c>
      <c r="Y21" s="30">
        <v>10.7</v>
      </c>
      <c r="Z21" s="30">
        <v>17.899999999999999</v>
      </c>
      <c r="AA21" s="34">
        <v>1.4</v>
      </c>
      <c r="AB21" s="30">
        <v>31.8</v>
      </c>
      <c r="AC21" s="21">
        <v>4.32</v>
      </c>
      <c r="AD21" s="21">
        <v>1.54</v>
      </c>
      <c r="AE21" s="28">
        <v>1</v>
      </c>
      <c r="AF21" s="21">
        <v>1</v>
      </c>
      <c r="AG21" s="27">
        <v>1</v>
      </c>
      <c r="AH21" s="26">
        <v>1</v>
      </c>
      <c r="AI21" s="12"/>
      <c r="AM21" s="451">
        <f t="shared" ref="AM21:AM41" si="4">(D21/10-U21/J21*2)/2*10</f>
        <v>17.868852459016395</v>
      </c>
      <c r="AN21" s="451">
        <f t="shared" si="0"/>
        <v>1.80489587</v>
      </c>
      <c r="AO21" s="451">
        <f t="shared" si="1"/>
        <v>1.2702237812250001</v>
      </c>
      <c r="AP21" s="471">
        <f t="shared" si="2"/>
        <v>3.6097917399999999</v>
      </c>
      <c r="AQ21" s="451">
        <f t="shared" si="3"/>
        <v>1778.7288396240003</v>
      </c>
    </row>
    <row r="22" spans="1:43" s="36" customFormat="1" ht="13.5" customHeight="1">
      <c r="A22" s="48">
        <v>5</v>
      </c>
      <c r="B22" s="48" t="s">
        <v>21</v>
      </c>
      <c r="C22" s="52">
        <v>17.899999999999999</v>
      </c>
      <c r="D22" s="45">
        <v>160</v>
      </c>
      <c r="E22" s="45">
        <v>74</v>
      </c>
      <c r="F22" s="45">
        <v>6.3</v>
      </c>
      <c r="G22" s="45">
        <v>9.5</v>
      </c>
      <c r="H22" s="45">
        <v>6.3</v>
      </c>
      <c r="I22" s="42">
        <v>3.8</v>
      </c>
      <c r="J22" s="56">
        <v>22.8</v>
      </c>
      <c r="K22" s="42">
        <v>125.8</v>
      </c>
      <c r="L22" s="45" t="s">
        <v>19</v>
      </c>
      <c r="M22" s="44" t="s">
        <v>19</v>
      </c>
      <c r="N22" s="47" t="s">
        <v>19</v>
      </c>
      <c r="O22" s="58">
        <v>0.57499999999999996</v>
      </c>
      <c r="P22" s="49">
        <v>32.130000000000003</v>
      </c>
      <c r="Q22" s="48" t="s">
        <v>21</v>
      </c>
      <c r="R22" s="52">
        <v>17.899999999999999</v>
      </c>
      <c r="S22" s="44">
        <v>935</v>
      </c>
      <c r="T22" s="44">
        <v>117</v>
      </c>
      <c r="U22" s="44">
        <v>136</v>
      </c>
      <c r="V22" s="42">
        <v>6.4</v>
      </c>
      <c r="W22" s="46">
        <v>10.83</v>
      </c>
      <c r="X22" s="42">
        <v>54.7</v>
      </c>
      <c r="Y22" s="42">
        <v>14.8</v>
      </c>
      <c r="Z22" s="42">
        <v>24.9</v>
      </c>
      <c r="AA22" s="43">
        <v>1.55</v>
      </c>
      <c r="AB22" s="42">
        <v>35.200000000000003</v>
      </c>
      <c r="AC22" s="39">
        <v>6.57</v>
      </c>
      <c r="AD22" s="39">
        <v>3.14</v>
      </c>
      <c r="AE22" s="40">
        <v>1</v>
      </c>
      <c r="AF22" s="39">
        <v>1</v>
      </c>
      <c r="AG22" s="38">
        <v>1</v>
      </c>
      <c r="AH22" s="37">
        <v>1</v>
      </c>
      <c r="AI22" s="12"/>
      <c r="AM22" s="451">
        <f t="shared" si="4"/>
        <v>20.350877192982459</v>
      </c>
      <c r="AN22" s="451">
        <f t="shared" si="0"/>
        <v>2.7420595583333331</v>
      </c>
      <c r="AO22" s="451">
        <f t="shared" si="1"/>
        <v>2.4132235496319443</v>
      </c>
      <c r="AP22" s="471">
        <f t="shared" si="2"/>
        <v>5.4841191166666663</v>
      </c>
      <c r="AQ22" s="451">
        <f t="shared" si="3"/>
        <v>3633.1265252916669</v>
      </c>
    </row>
    <row r="23" spans="1:43" ht="16.5" customHeight="1">
      <c r="A23" s="24">
        <v>6</v>
      </c>
      <c r="B23" s="24" t="s">
        <v>20</v>
      </c>
      <c r="C23" s="53">
        <v>21.9</v>
      </c>
      <c r="D23" s="22">
        <v>180</v>
      </c>
      <c r="E23" s="22">
        <v>82</v>
      </c>
      <c r="F23" s="22">
        <v>6.9</v>
      </c>
      <c r="G23" s="22">
        <v>10.4</v>
      </c>
      <c r="H23" s="22">
        <v>6.9</v>
      </c>
      <c r="I23" s="30">
        <v>4.0999999999999996</v>
      </c>
      <c r="J23" s="54">
        <v>27.9</v>
      </c>
      <c r="K23" s="30">
        <v>142.4</v>
      </c>
      <c r="L23" s="22" t="s">
        <v>19</v>
      </c>
      <c r="M23" s="29" t="s">
        <v>19</v>
      </c>
      <c r="N23" s="32" t="s">
        <v>19</v>
      </c>
      <c r="O23" s="59">
        <v>0.64</v>
      </c>
      <c r="P23" s="31">
        <v>29.22</v>
      </c>
      <c r="Q23" s="24" t="s">
        <v>20</v>
      </c>
      <c r="R23" s="53">
        <v>21.9</v>
      </c>
      <c r="S23" s="22">
        <v>1450</v>
      </c>
      <c r="T23" s="29">
        <v>161</v>
      </c>
      <c r="U23" s="29">
        <v>187</v>
      </c>
      <c r="V23" s="30">
        <v>7.2</v>
      </c>
      <c r="W23" s="23">
        <v>13.35</v>
      </c>
      <c r="X23" s="30">
        <v>81.3</v>
      </c>
      <c r="Y23" s="30">
        <v>19.8</v>
      </c>
      <c r="Z23" s="30">
        <v>33.200000000000003</v>
      </c>
      <c r="AA23" s="34">
        <v>1.71</v>
      </c>
      <c r="AB23" s="30">
        <v>38.6</v>
      </c>
      <c r="AC23" s="21">
        <v>9.58</v>
      </c>
      <c r="AD23" s="21">
        <v>5.92</v>
      </c>
      <c r="AE23" s="28">
        <v>1</v>
      </c>
      <c r="AF23" s="21">
        <v>1</v>
      </c>
      <c r="AG23" s="27">
        <v>1</v>
      </c>
      <c r="AH23" s="26">
        <v>1</v>
      </c>
      <c r="AI23" s="12"/>
      <c r="AM23" s="451">
        <f t="shared" si="4"/>
        <v>22.974910394265233</v>
      </c>
      <c r="AN23" s="451">
        <f t="shared" si="0"/>
        <v>4.003213706666668</v>
      </c>
      <c r="AO23" s="451">
        <f t="shared" si="1"/>
        <v>4.3078155847555566</v>
      </c>
      <c r="AP23" s="471">
        <f t="shared" si="2"/>
        <v>8.006427413333336</v>
      </c>
      <c r="AQ23" s="451">
        <f t="shared" si="3"/>
        <v>6872.5095273813322</v>
      </c>
    </row>
    <row r="24" spans="1:43" ht="13.5" hidden="1" customHeight="1">
      <c r="A24" s="24">
        <v>7</v>
      </c>
      <c r="B24" s="24"/>
      <c r="C24" s="53"/>
      <c r="D24" s="22"/>
      <c r="E24" s="22"/>
      <c r="F24" s="22"/>
      <c r="G24" s="22"/>
      <c r="H24" s="22"/>
      <c r="I24" s="30"/>
      <c r="J24" s="54"/>
      <c r="K24" s="30"/>
      <c r="L24" s="22"/>
      <c r="M24" s="29"/>
      <c r="N24" s="32"/>
      <c r="O24" s="59"/>
      <c r="P24" s="31"/>
      <c r="Q24" s="24"/>
      <c r="R24" s="53"/>
      <c r="S24" s="22"/>
      <c r="T24" s="29"/>
      <c r="U24" s="29"/>
      <c r="V24" s="30"/>
      <c r="W24" s="23"/>
      <c r="X24" s="29"/>
      <c r="Y24" s="30"/>
      <c r="Z24" s="30"/>
      <c r="AA24" s="34"/>
      <c r="AB24" s="30"/>
      <c r="AC24" s="57"/>
      <c r="AD24" s="21"/>
      <c r="AE24" s="28"/>
      <c r="AF24" s="21"/>
      <c r="AG24" s="27"/>
      <c r="AH24" s="26"/>
      <c r="AI24" s="12"/>
      <c r="AM24" s="451" t="e">
        <f t="shared" si="4"/>
        <v>#DIV/0!</v>
      </c>
      <c r="AN24" s="451">
        <f t="shared" si="0"/>
        <v>0</v>
      </c>
      <c r="AO24" s="451">
        <f t="shared" si="1"/>
        <v>0</v>
      </c>
      <c r="AP24" s="471">
        <f t="shared" si="2"/>
        <v>0</v>
      </c>
      <c r="AQ24" s="451">
        <f t="shared" si="3"/>
        <v>0</v>
      </c>
    </row>
    <row r="25" spans="1:43" s="36" customFormat="1" ht="13.5" customHeight="1">
      <c r="A25" s="48">
        <v>8</v>
      </c>
      <c r="B25" s="48" t="s">
        <v>18</v>
      </c>
      <c r="C25" s="52">
        <v>26.2</v>
      </c>
      <c r="D25" s="45">
        <v>200</v>
      </c>
      <c r="E25" s="45">
        <v>90</v>
      </c>
      <c r="F25" s="45">
        <v>7.5</v>
      </c>
      <c r="G25" s="45">
        <v>11.3</v>
      </c>
      <c r="H25" s="45">
        <v>7.5</v>
      </c>
      <c r="I25" s="42">
        <v>4.5</v>
      </c>
      <c r="J25" s="56">
        <v>33.4</v>
      </c>
      <c r="K25" s="42">
        <v>159.1</v>
      </c>
      <c r="L25" s="45" t="s">
        <v>19</v>
      </c>
      <c r="M25" s="44" t="s">
        <v>19</v>
      </c>
      <c r="N25" s="47" t="s">
        <v>19</v>
      </c>
      <c r="O25" s="58">
        <v>0.70899999999999996</v>
      </c>
      <c r="P25" s="49">
        <v>27.04</v>
      </c>
      <c r="Q25" s="48" t="s">
        <v>18</v>
      </c>
      <c r="R25" s="52">
        <v>26.2</v>
      </c>
      <c r="S25" s="45">
        <v>2140</v>
      </c>
      <c r="T25" s="44">
        <v>214</v>
      </c>
      <c r="U25" s="44">
        <v>250</v>
      </c>
      <c r="V25" s="42">
        <v>8</v>
      </c>
      <c r="W25" s="46">
        <v>16.03</v>
      </c>
      <c r="X25" s="44">
        <v>117</v>
      </c>
      <c r="Y25" s="42">
        <v>26</v>
      </c>
      <c r="Z25" s="42">
        <v>43.5</v>
      </c>
      <c r="AA25" s="43">
        <v>1.87</v>
      </c>
      <c r="AB25" s="42">
        <v>42</v>
      </c>
      <c r="AC25" s="55">
        <v>13.5</v>
      </c>
      <c r="AD25" s="39">
        <v>10.5</v>
      </c>
      <c r="AE25" s="40">
        <v>1</v>
      </c>
      <c r="AF25" s="39">
        <v>1</v>
      </c>
      <c r="AG25" s="38">
        <v>1</v>
      </c>
      <c r="AH25" s="37">
        <v>1</v>
      </c>
      <c r="AI25" s="12"/>
      <c r="AM25" s="451">
        <f t="shared" si="4"/>
        <v>25.149700598802394</v>
      </c>
      <c r="AN25" s="451">
        <f t="shared" si="0"/>
        <v>5.6554878750000004</v>
      </c>
      <c r="AO25" s="451">
        <f t="shared" si="1"/>
        <v>7.3057717265625008</v>
      </c>
      <c r="AP25" s="471">
        <f t="shared" si="2"/>
        <v>11.310975750000003</v>
      </c>
      <c r="AQ25" s="451">
        <f t="shared" si="3"/>
        <v>12221.894496375002</v>
      </c>
    </row>
    <row r="26" spans="1:43" ht="13.5" customHeight="1">
      <c r="A26" s="24">
        <v>9</v>
      </c>
      <c r="B26" s="24" t="s">
        <v>17</v>
      </c>
      <c r="C26" s="53">
        <v>31.1</v>
      </c>
      <c r="D26" s="22">
        <v>220</v>
      </c>
      <c r="E26" s="22">
        <v>98</v>
      </c>
      <c r="F26" s="22">
        <v>8.1</v>
      </c>
      <c r="G26" s="22">
        <v>12.2</v>
      </c>
      <c r="H26" s="22">
        <v>8.1</v>
      </c>
      <c r="I26" s="30">
        <v>4.9000000000000004</v>
      </c>
      <c r="J26" s="54">
        <v>39.5</v>
      </c>
      <c r="K26" s="30">
        <v>175.8</v>
      </c>
      <c r="L26" s="22" t="s">
        <v>16</v>
      </c>
      <c r="M26" s="29">
        <v>50</v>
      </c>
      <c r="N26" s="32">
        <v>56</v>
      </c>
      <c r="O26" s="59">
        <v>0.77500000000000002</v>
      </c>
      <c r="P26" s="31">
        <v>24.99</v>
      </c>
      <c r="Q26" s="24" t="s">
        <v>17</v>
      </c>
      <c r="R26" s="53">
        <v>31.1</v>
      </c>
      <c r="S26" s="22">
        <v>3060</v>
      </c>
      <c r="T26" s="29">
        <v>278</v>
      </c>
      <c r="U26" s="29">
        <v>324</v>
      </c>
      <c r="V26" s="30">
        <v>8.8000000000000007</v>
      </c>
      <c r="W26" s="23">
        <v>19.059999999999999</v>
      </c>
      <c r="X26" s="29">
        <v>162</v>
      </c>
      <c r="Y26" s="30">
        <v>33.1</v>
      </c>
      <c r="Z26" s="30">
        <v>55.7</v>
      </c>
      <c r="AA26" s="34">
        <v>2.02</v>
      </c>
      <c r="AB26" s="30">
        <v>45.4</v>
      </c>
      <c r="AC26" s="57">
        <v>18.600000000000001</v>
      </c>
      <c r="AD26" s="21">
        <v>17.8</v>
      </c>
      <c r="AE26" s="28">
        <v>1</v>
      </c>
      <c r="AF26" s="21">
        <v>1</v>
      </c>
      <c r="AG26" s="27">
        <v>1</v>
      </c>
      <c r="AH26" s="26">
        <v>1</v>
      </c>
      <c r="AI26" s="12"/>
      <c r="AM26" s="451">
        <f t="shared" si="4"/>
        <v>27.974683544303804</v>
      </c>
      <c r="AN26" s="451">
        <f t="shared" si="0"/>
        <v>7.7723274633333324</v>
      </c>
      <c r="AO26" s="451">
        <f t="shared" si="1"/>
        <v>11.870017206219442</v>
      </c>
      <c r="AP26" s="471">
        <f t="shared" si="2"/>
        <v>15.544654926666661</v>
      </c>
      <c r="AQ26" s="451">
        <f t="shared" si="3"/>
        <v>20659.409423650668</v>
      </c>
    </row>
    <row r="27" spans="1:43" s="36" customFormat="1" ht="13.5" customHeight="1">
      <c r="A27" s="48">
        <v>10</v>
      </c>
      <c r="B27" s="48" t="s">
        <v>15</v>
      </c>
      <c r="C27" s="52">
        <v>36.200000000000003</v>
      </c>
      <c r="D27" s="45">
        <v>240</v>
      </c>
      <c r="E27" s="45">
        <v>106</v>
      </c>
      <c r="F27" s="45">
        <v>8.6999999999999993</v>
      </c>
      <c r="G27" s="45">
        <v>13.1</v>
      </c>
      <c r="H27" s="45">
        <v>8.6999999999999993</v>
      </c>
      <c r="I27" s="42">
        <v>5.2</v>
      </c>
      <c r="J27" s="56">
        <v>46.1</v>
      </c>
      <c r="K27" s="42">
        <v>192.5</v>
      </c>
      <c r="L27" s="45" t="s">
        <v>16</v>
      </c>
      <c r="M27" s="44">
        <v>54</v>
      </c>
      <c r="N27" s="47">
        <v>60</v>
      </c>
      <c r="O27" s="58">
        <v>0.84399999999999997</v>
      </c>
      <c r="P27" s="49">
        <v>23.32</v>
      </c>
      <c r="Q27" s="48" t="s">
        <v>15</v>
      </c>
      <c r="R27" s="52">
        <v>36.200000000000003</v>
      </c>
      <c r="S27" s="45">
        <v>4250</v>
      </c>
      <c r="T27" s="44">
        <v>354</v>
      </c>
      <c r="U27" s="44">
        <v>412</v>
      </c>
      <c r="V27" s="49">
        <v>9.59</v>
      </c>
      <c r="W27" s="46">
        <v>22.33</v>
      </c>
      <c r="X27" s="44">
        <v>221</v>
      </c>
      <c r="Y27" s="42">
        <v>41.7</v>
      </c>
      <c r="Z27" s="42">
        <v>70</v>
      </c>
      <c r="AA27" s="43">
        <v>2.2000000000000002</v>
      </c>
      <c r="AB27" s="42">
        <v>48.9</v>
      </c>
      <c r="AC27" s="55">
        <v>25</v>
      </c>
      <c r="AD27" s="39">
        <v>28.7</v>
      </c>
      <c r="AE27" s="40">
        <v>1</v>
      </c>
      <c r="AF27" s="39">
        <v>1</v>
      </c>
      <c r="AG27" s="38">
        <v>1</v>
      </c>
      <c r="AH27" s="37">
        <v>1</v>
      </c>
      <c r="AI27" s="12"/>
      <c r="AM27" s="451">
        <f t="shared" si="4"/>
        <v>30.629067245119312</v>
      </c>
      <c r="AN27" s="451">
        <f t="shared" si="0"/>
        <v>10.433493711666666</v>
      </c>
      <c r="AO27" s="451">
        <f t="shared" si="1"/>
        <v>18.595910966093054</v>
      </c>
      <c r="AP27" s="471">
        <f t="shared" si="2"/>
        <v>20.866987423333331</v>
      </c>
      <c r="AQ27" s="451">
        <f t="shared" si="3"/>
        <v>33469.300939402332</v>
      </c>
    </row>
    <row r="28" spans="1:43" ht="13.5" customHeight="1">
      <c r="A28" s="24">
        <v>11</v>
      </c>
      <c r="B28" s="24" t="s">
        <v>14</v>
      </c>
      <c r="C28" s="53">
        <v>41.9</v>
      </c>
      <c r="D28" s="22">
        <v>260</v>
      </c>
      <c r="E28" s="22">
        <v>113</v>
      </c>
      <c r="F28" s="22">
        <v>9.4</v>
      </c>
      <c r="G28" s="22">
        <v>14.1</v>
      </c>
      <c r="H28" s="22">
        <v>9.4</v>
      </c>
      <c r="I28" s="30">
        <v>5.6</v>
      </c>
      <c r="J28" s="54">
        <v>53.3</v>
      </c>
      <c r="K28" s="30">
        <v>208.9</v>
      </c>
      <c r="L28" s="22" t="s">
        <v>9</v>
      </c>
      <c r="M28" s="29">
        <v>62</v>
      </c>
      <c r="N28" s="32">
        <v>62</v>
      </c>
      <c r="O28" s="59">
        <v>0.90600000000000003</v>
      </c>
      <c r="P28" s="31">
        <v>21.65</v>
      </c>
      <c r="Q28" s="24" t="s">
        <v>14</v>
      </c>
      <c r="R28" s="53">
        <v>41.9</v>
      </c>
      <c r="S28" s="22">
        <v>5740</v>
      </c>
      <c r="T28" s="29">
        <v>442</v>
      </c>
      <c r="U28" s="29">
        <v>514</v>
      </c>
      <c r="V28" s="30">
        <v>10.4</v>
      </c>
      <c r="W28" s="23">
        <v>26.08</v>
      </c>
      <c r="X28" s="29">
        <v>288</v>
      </c>
      <c r="Y28" s="30">
        <v>51</v>
      </c>
      <c r="Z28" s="30">
        <v>85.9</v>
      </c>
      <c r="AA28" s="34">
        <v>2.3199999999999998</v>
      </c>
      <c r="AB28" s="30">
        <v>52.6</v>
      </c>
      <c r="AC28" s="57">
        <v>33.5</v>
      </c>
      <c r="AD28" s="21">
        <v>44.1</v>
      </c>
      <c r="AE28" s="28">
        <v>1</v>
      </c>
      <c r="AF28" s="21">
        <v>1</v>
      </c>
      <c r="AG28" s="27">
        <v>1</v>
      </c>
      <c r="AH28" s="26">
        <v>1</v>
      </c>
      <c r="AI28" s="12"/>
      <c r="AM28" s="451">
        <f t="shared" si="4"/>
        <v>33.564727954971843</v>
      </c>
      <c r="AN28" s="451">
        <f t="shared" si="0"/>
        <v>13.962809193333335</v>
      </c>
      <c r="AO28" s="451">
        <f t="shared" si="1"/>
        <v>28.091442030890278</v>
      </c>
      <c r="AP28" s="471">
        <f t="shared" si="2"/>
        <v>27.92561838666667</v>
      </c>
      <c r="AQ28" s="451">
        <f t="shared" si="3"/>
        <v>51257.835014784883</v>
      </c>
    </row>
    <row r="29" spans="1:43" s="36" customFormat="1" ht="13.5" customHeight="1">
      <c r="A29" s="48">
        <v>12</v>
      </c>
      <c r="B29" s="48" t="s">
        <v>13</v>
      </c>
      <c r="C29" s="52">
        <v>47.9</v>
      </c>
      <c r="D29" s="45">
        <v>280</v>
      </c>
      <c r="E29" s="45">
        <v>119</v>
      </c>
      <c r="F29" s="45">
        <v>10.1</v>
      </c>
      <c r="G29" s="45">
        <v>15.2</v>
      </c>
      <c r="H29" s="45">
        <v>10.1</v>
      </c>
      <c r="I29" s="42">
        <v>6.1</v>
      </c>
      <c r="J29" s="56">
        <v>61</v>
      </c>
      <c r="K29" s="42">
        <v>225.1</v>
      </c>
      <c r="L29" s="45" t="s">
        <v>9</v>
      </c>
      <c r="M29" s="44">
        <v>68</v>
      </c>
      <c r="N29" s="47">
        <v>68</v>
      </c>
      <c r="O29" s="58">
        <v>0.96599999999999997</v>
      </c>
      <c r="P29" s="49">
        <v>20.170000000000002</v>
      </c>
      <c r="Q29" s="48" t="s">
        <v>13</v>
      </c>
      <c r="R29" s="52">
        <v>47.9</v>
      </c>
      <c r="S29" s="45">
        <v>7590</v>
      </c>
      <c r="T29" s="44">
        <v>542</v>
      </c>
      <c r="U29" s="44">
        <v>632</v>
      </c>
      <c r="V29" s="42">
        <v>11.1</v>
      </c>
      <c r="W29" s="46">
        <v>30.18</v>
      </c>
      <c r="X29" s="44">
        <v>364</v>
      </c>
      <c r="Y29" s="42">
        <v>61.2</v>
      </c>
      <c r="Z29" s="44">
        <v>103</v>
      </c>
      <c r="AA29" s="43">
        <v>2.4500000000000002</v>
      </c>
      <c r="AB29" s="42">
        <v>56.4</v>
      </c>
      <c r="AC29" s="55">
        <v>44.2</v>
      </c>
      <c r="AD29" s="39">
        <v>64.599999999999994</v>
      </c>
      <c r="AE29" s="40">
        <v>1</v>
      </c>
      <c r="AF29" s="39">
        <v>1</v>
      </c>
      <c r="AG29" s="38">
        <v>1</v>
      </c>
      <c r="AH29" s="37">
        <v>1</v>
      </c>
      <c r="AI29" s="12"/>
      <c r="AM29" s="451">
        <f t="shared" si="4"/>
        <v>36.393442622950815</v>
      </c>
      <c r="AN29" s="451">
        <f t="shared" si="0"/>
        <v>18.477233479999999</v>
      </c>
      <c r="AO29" s="451">
        <f t="shared" si="1"/>
        <v>41.100697950566655</v>
      </c>
      <c r="AP29" s="471">
        <f t="shared" si="2"/>
        <v>36.954466959999998</v>
      </c>
      <c r="AQ29" s="451">
        <f t="shared" si="3"/>
        <v>74835.763173994666</v>
      </c>
    </row>
    <row r="30" spans="1:43" ht="13.5" hidden="1" customHeight="1">
      <c r="A30" s="24">
        <v>13</v>
      </c>
      <c r="B30" s="24"/>
      <c r="C30" s="53"/>
      <c r="D30" s="22"/>
      <c r="E30" s="22"/>
      <c r="F30" s="22"/>
      <c r="G30" s="22"/>
      <c r="H30" s="22"/>
      <c r="I30" s="30"/>
      <c r="J30" s="54"/>
      <c r="K30" s="30"/>
      <c r="L30" s="22"/>
      <c r="M30" s="29"/>
      <c r="N30" s="32"/>
      <c r="O30" s="22"/>
      <c r="P30" s="31"/>
      <c r="Q30" s="24"/>
      <c r="R30" s="53"/>
      <c r="S30" s="22"/>
      <c r="T30" s="29"/>
      <c r="U30" s="29"/>
      <c r="V30" s="30"/>
      <c r="W30" s="23"/>
      <c r="X30" s="29"/>
      <c r="Y30" s="30"/>
      <c r="Z30" s="29"/>
      <c r="AA30" s="34"/>
      <c r="AB30" s="30"/>
      <c r="AC30" s="57"/>
      <c r="AD30" s="21"/>
      <c r="AE30" s="28"/>
      <c r="AF30" s="21"/>
      <c r="AG30" s="27"/>
      <c r="AH30" s="26"/>
      <c r="AI30" s="12"/>
      <c r="AM30" s="451" t="e">
        <f t="shared" si="4"/>
        <v>#DIV/0!</v>
      </c>
      <c r="AN30" s="451">
        <f t="shared" si="0"/>
        <v>0</v>
      </c>
      <c r="AO30" s="451">
        <f t="shared" si="1"/>
        <v>0</v>
      </c>
      <c r="AP30" s="471">
        <f t="shared" si="2"/>
        <v>0</v>
      </c>
      <c r="AQ30" s="451">
        <f t="shared" si="3"/>
        <v>0</v>
      </c>
    </row>
    <row r="31" spans="1:43" s="36" customFormat="1" ht="13.5" customHeight="1">
      <c r="A31" s="48">
        <v>14</v>
      </c>
      <c r="B31" s="48" t="s">
        <v>12</v>
      </c>
      <c r="C31" s="52">
        <v>54.2</v>
      </c>
      <c r="D31" s="45">
        <v>300</v>
      </c>
      <c r="E31" s="45">
        <v>125</v>
      </c>
      <c r="F31" s="45">
        <v>10.8</v>
      </c>
      <c r="G31" s="45">
        <v>16.2</v>
      </c>
      <c r="H31" s="45">
        <v>10.8</v>
      </c>
      <c r="I31" s="42">
        <v>6.5</v>
      </c>
      <c r="J31" s="56">
        <v>69</v>
      </c>
      <c r="K31" s="42">
        <v>241.6</v>
      </c>
      <c r="L31" s="45" t="s">
        <v>9</v>
      </c>
      <c r="M31" s="44">
        <v>70</v>
      </c>
      <c r="N31" s="47">
        <v>74</v>
      </c>
      <c r="O31" s="49">
        <v>1.03</v>
      </c>
      <c r="P31" s="49">
        <v>19.02</v>
      </c>
      <c r="Q31" s="48" t="s">
        <v>12</v>
      </c>
      <c r="R31" s="52">
        <v>54.2</v>
      </c>
      <c r="S31" s="45">
        <v>9800</v>
      </c>
      <c r="T31" s="44">
        <v>653</v>
      </c>
      <c r="U31" s="44">
        <v>762</v>
      </c>
      <c r="V31" s="42">
        <v>11.9</v>
      </c>
      <c r="W31" s="46">
        <v>34.58</v>
      </c>
      <c r="X31" s="44">
        <v>451</v>
      </c>
      <c r="Y31" s="42">
        <v>72.2</v>
      </c>
      <c r="Z31" s="44">
        <v>121</v>
      </c>
      <c r="AA31" s="43">
        <v>2.56</v>
      </c>
      <c r="AB31" s="42">
        <v>60.1</v>
      </c>
      <c r="AC31" s="55">
        <v>56.8</v>
      </c>
      <c r="AD31" s="39">
        <v>91.8</v>
      </c>
      <c r="AE31" s="40">
        <v>1</v>
      </c>
      <c r="AF31" s="39">
        <v>1</v>
      </c>
      <c r="AG31" s="38">
        <v>1</v>
      </c>
      <c r="AH31" s="37">
        <v>1</v>
      </c>
      <c r="AI31" s="12"/>
      <c r="AM31" s="451">
        <f t="shared" si="4"/>
        <v>39.565217391304358</v>
      </c>
      <c r="AN31" s="451">
        <f t="shared" si="0"/>
        <v>23.673137759999999</v>
      </c>
      <c r="AO31" s="451">
        <f t="shared" si="1"/>
        <v>57.670004427299993</v>
      </c>
      <c r="AP31" s="471">
        <f t="shared" si="2"/>
        <v>47.346275520000006</v>
      </c>
      <c r="AQ31" s="451">
        <f t="shared" si="3"/>
        <v>106183.880859375</v>
      </c>
    </row>
    <row r="32" spans="1:43" ht="13.5" customHeight="1">
      <c r="A32" s="24">
        <v>15</v>
      </c>
      <c r="B32" s="24" t="s">
        <v>11</v>
      </c>
      <c r="C32" s="53">
        <v>61</v>
      </c>
      <c r="D32" s="22">
        <v>320</v>
      </c>
      <c r="E32" s="22">
        <v>131</v>
      </c>
      <c r="F32" s="22">
        <v>11.5</v>
      </c>
      <c r="G32" s="22">
        <v>17.3</v>
      </c>
      <c r="H32" s="22">
        <v>11.5</v>
      </c>
      <c r="I32" s="30">
        <v>6.9</v>
      </c>
      <c r="J32" s="54">
        <v>77.7</v>
      </c>
      <c r="K32" s="30">
        <v>257.89999999999998</v>
      </c>
      <c r="L32" s="22" t="s">
        <v>9</v>
      </c>
      <c r="M32" s="29">
        <v>70</v>
      </c>
      <c r="N32" s="32">
        <v>80</v>
      </c>
      <c r="O32" s="31">
        <v>1.0900000000000001</v>
      </c>
      <c r="P32" s="31">
        <v>17.87</v>
      </c>
      <c r="Q32" s="24" t="s">
        <v>11</v>
      </c>
      <c r="R32" s="53">
        <v>61</v>
      </c>
      <c r="S32" s="22">
        <v>12510</v>
      </c>
      <c r="T32" s="29">
        <v>782</v>
      </c>
      <c r="U32" s="29">
        <v>914</v>
      </c>
      <c r="V32" s="30">
        <v>12.7</v>
      </c>
      <c r="W32" s="23">
        <v>39.26</v>
      </c>
      <c r="X32" s="29">
        <v>555</v>
      </c>
      <c r="Y32" s="30">
        <v>84.7</v>
      </c>
      <c r="Z32" s="22">
        <v>143</v>
      </c>
      <c r="AA32" s="34">
        <v>2.67</v>
      </c>
      <c r="AB32" s="30">
        <v>63.9</v>
      </c>
      <c r="AC32" s="57">
        <v>72.5</v>
      </c>
      <c r="AD32" s="21">
        <v>129</v>
      </c>
      <c r="AE32" s="28">
        <v>1</v>
      </c>
      <c r="AF32" s="21">
        <v>1</v>
      </c>
      <c r="AG32" s="27">
        <v>1</v>
      </c>
      <c r="AH32" s="26">
        <v>1</v>
      </c>
      <c r="AI32" s="12"/>
      <c r="AM32" s="451">
        <f t="shared" si="4"/>
        <v>42.368082368082369</v>
      </c>
      <c r="AN32" s="451">
        <f t="shared" si="0"/>
        <v>30.282178608333336</v>
      </c>
      <c r="AO32" s="451">
        <f t="shared" si="1"/>
        <v>80.839581430361122</v>
      </c>
      <c r="AP32" s="471">
        <f t="shared" si="2"/>
        <v>60.564357216666679</v>
      </c>
      <c r="AQ32" s="451">
        <f t="shared" si="3"/>
        <v>148481.92532744361</v>
      </c>
    </row>
    <row r="33" spans="1:43" s="36" customFormat="1" ht="13.5" customHeight="1">
      <c r="A33" s="48">
        <v>16</v>
      </c>
      <c r="B33" s="48" t="s">
        <v>10</v>
      </c>
      <c r="C33" s="52">
        <v>68</v>
      </c>
      <c r="D33" s="45">
        <v>340</v>
      </c>
      <c r="E33" s="45">
        <v>137</v>
      </c>
      <c r="F33" s="45">
        <v>12.2</v>
      </c>
      <c r="G33" s="45">
        <v>18.3</v>
      </c>
      <c r="H33" s="45">
        <v>12.2</v>
      </c>
      <c r="I33" s="42">
        <v>7.3</v>
      </c>
      <c r="J33" s="56">
        <v>86.7</v>
      </c>
      <c r="K33" s="42">
        <v>274.3</v>
      </c>
      <c r="L33" s="45" t="s">
        <v>9</v>
      </c>
      <c r="M33" s="44">
        <v>78</v>
      </c>
      <c r="N33" s="47">
        <v>86</v>
      </c>
      <c r="O33" s="49">
        <v>1.1499999999999999</v>
      </c>
      <c r="P33" s="49">
        <v>16.899999999999999</v>
      </c>
      <c r="Q33" s="48" t="s">
        <v>10</v>
      </c>
      <c r="R33" s="52">
        <v>68</v>
      </c>
      <c r="S33" s="45">
        <v>15700</v>
      </c>
      <c r="T33" s="44">
        <v>923</v>
      </c>
      <c r="U33" s="44">
        <v>1080</v>
      </c>
      <c r="V33" s="42">
        <v>13.5</v>
      </c>
      <c r="W33" s="46">
        <v>44.27</v>
      </c>
      <c r="X33" s="44">
        <v>674</v>
      </c>
      <c r="Y33" s="42">
        <v>98.4</v>
      </c>
      <c r="Z33" s="44">
        <v>166</v>
      </c>
      <c r="AA33" s="43">
        <v>2.8</v>
      </c>
      <c r="AB33" s="42">
        <v>67.599999999999994</v>
      </c>
      <c r="AC33" s="55">
        <v>90.4</v>
      </c>
      <c r="AD33" s="39">
        <v>176</v>
      </c>
      <c r="AE33" s="40">
        <v>1</v>
      </c>
      <c r="AF33" s="39">
        <v>1</v>
      </c>
      <c r="AG33" s="38">
        <v>1</v>
      </c>
      <c r="AH33" s="37">
        <v>1</v>
      </c>
      <c r="AI33" s="12"/>
      <c r="AM33" s="451">
        <f t="shared" si="4"/>
        <v>45.432525951557103</v>
      </c>
      <c r="AN33" s="451">
        <f t="shared" si="0"/>
        <v>37.722728993333334</v>
      </c>
      <c r="AO33" s="451">
        <f t="shared" si="1"/>
        <v>109.44216492718198</v>
      </c>
      <c r="AP33" s="471">
        <f t="shared" si="2"/>
        <v>75.445457986666668</v>
      </c>
      <c r="AQ33" s="451">
        <f t="shared" si="3"/>
        <v>202910.10298655459</v>
      </c>
    </row>
    <row r="34" spans="1:43" ht="13.5" customHeight="1">
      <c r="A34" s="24">
        <v>17</v>
      </c>
      <c r="B34" s="24" t="s">
        <v>8</v>
      </c>
      <c r="C34" s="53">
        <v>76.099999999999994</v>
      </c>
      <c r="D34" s="22">
        <v>360</v>
      </c>
      <c r="E34" s="22">
        <v>143</v>
      </c>
      <c r="F34" s="22">
        <v>13</v>
      </c>
      <c r="G34" s="22">
        <v>19.5</v>
      </c>
      <c r="H34" s="22">
        <v>13</v>
      </c>
      <c r="I34" s="30">
        <v>7.8</v>
      </c>
      <c r="J34" s="54">
        <v>97</v>
      </c>
      <c r="K34" s="30">
        <v>290.2</v>
      </c>
      <c r="L34" s="22" t="s">
        <v>9</v>
      </c>
      <c r="M34" s="29">
        <v>78</v>
      </c>
      <c r="N34" s="32">
        <v>92</v>
      </c>
      <c r="O34" s="31">
        <v>1.21</v>
      </c>
      <c r="P34" s="31">
        <v>15.89</v>
      </c>
      <c r="Q34" s="24" t="s">
        <v>8</v>
      </c>
      <c r="R34" s="53">
        <v>76.099999999999994</v>
      </c>
      <c r="S34" s="22">
        <v>19610</v>
      </c>
      <c r="T34" s="29">
        <v>1090</v>
      </c>
      <c r="U34" s="29">
        <v>1276</v>
      </c>
      <c r="V34" s="30">
        <v>14.2</v>
      </c>
      <c r="W34" s="23">
        <v>49.95</v>
      </c>
      <c r="X34" s="29">
        <v>818</v>
      </c>
      <c r="Y34" s="30">
        <v>114</v>
      </c>
      <c r="Z34" s="29">
        <v>194</v>
      </c>
      <c r="AA34" s="34">
        <v>2.9</v>
      </c>
      <c r="AB34" s="30">
        <v>71.8</v>
      </c>
      <c r="AC34" s="33">
        <v>115</v>
      </c>
      <c r="AD34" s="21">
        <v>240</v>
      </c>
      <c r="AE34" s="28">
        <v>1</v>
      </c>
      <c r="AF34" s="21">
        <v>1</v>
      </c>
      <c r="AG34" s="27">
        <v>1</v>
      </c>
      <c r="AH34" s="26">
        <v>1</v>
      </c>
      <c r="AI34" s="12"/>
      <c r="AM34" s="451">
        <f t="shared" si="4"/>
        <v>48.453608247422686</v>
      </c>
      <c r="AN34" s="451">
        <f t="shared" si="0"/>
        <v>47.812212500000001</v>
      </c>
      <c r="AO34" s="451">
        <f t="shared" si="1"/>
        <v>150.58420511197914</v>
      </c>
      <c r="AP34" s="471">
        <f t="shared" si="2"/>
        <v>95.624424999999988</v>
      </c>
      <c r="AQ34" s="451">
        <f t="shared" si="3"/>
        <v>275464.54863829684</v>
      </c>
    </row>
    <row r="35" spans="1:43" s="36" customFormat="1" ht="13.5" customHeight="1">
      <c r="A35" s="48">
        <v>18</v>
      </c>
      <c r="B35" s="48" t="s">
        <v>7</v>
      </c>
      <c r="C35" s="52">
        <v>84</v>
      </c>
      <c r="D35" s="45">
        <v>380</v>
      </c>
      <c r="E35" s="45">
        <v>149</v>
      </c>
      <c r="F35" s="45">
        <v>13.7</v>
      </c>
      <c r="G35" s="45">
        <v>20.5</v>
      </c>
      <c r="H35" s="45">
        <v>13.7</v>
      </c>
      <c r="I35" s="42">
        <v>8.1999999999999993</v>
      </c>
      <c r="J35" s="50">
        <v>107</v>
      </c>
      <c r="K35" s="42">
        <v>306.7</v>
      </c>
      <c r="L35" s="45" t="s">
        <v>5</v>
      </c>
      <c r="M35" s="44">
        <v>84</v>
      </c>
      <c r="N35" s="47">
        <v>86</v>
      </c>
      <c r="O35" s="49">
        <v>1.27</v>
      </c>
      <c r="P35" s="49">
        <v>15.12</v>
      </c>
      <c r="Q35" s="48" t="s">
        <v>7</v>
      </c>
      <c r="R35" s="52">
        <v>84</v>
      </c>
      <c r="S35" s="45">
        <v>24010</v>
      </c>
      <c r="T35" s="44">
        <v>1260</v>
      </c>
      <c r="U35" s="44">
        <v>1482</v>
      </c>
      <c r="V35" s="42">
        <v>15</v>
      </c>
      <c r="W35" s="46">
        <v>55.55</v>
      </c>
      <c r="X35" s="44">
        <v>975</v>
      </c>
      <c r="Y35" s="42">
        <v>131</v>
      </c>
      <c r="Z35" s="44">
        <v>221</v>
      </c>
      <c r="AA35" s="43">
        <v>3.02</v>
      </c>
      <c r="AB35" s="42">
        <v>75.400000000000006</v>
      </c>
      <c r="AC35" s="41">
        <v>141</v>
      </c>
      <c r="AD35" s="39">
        <v>319</v>
      </c>
      <c r="AE35" s="40">
        <v>1</v>
      </c>
      <c r="AF35" s="39">
        <v>1</v>
      </c>
      <c r="AG35" s="38">
        <v>1</v>
      </c>
      <c r="AH35" s="37">
        <v>1</v>
      </c>
      <c r="AI35" s="12"/>
      <c r="AM35" s="451">
        <f t="shared" si="4"/>
        <v>51.495327102803742</v>
      </c>
      <c r="AN35" s="451">
        <f t="shared" si="0"/>
        <v>58.195144224999993</v>
      </c>
      <c r="AO35" s="451">
        <f t="shared" si="1"/>
        <v>197.9183536905</v>
      </c>
      <c r="AP35" s="471">
        <f t="shared" si="2"/>
        <v>116.39028845</v>
      </c>
      <c r="AQ35" s="451">
        <f t="shared" si="3"/>
        <v>365173.46636744268</v>
      </c>
    </row>
    <row r="36" spans="1:43" ht="13.5" hidden="1" customHeight="1">
      <c r="A36" s="24">
        <v>19</v>
      </c>
      <c r="B36" s="24"/>
      <c r="C36" s="53"/>
      <c r="D36" s="22"/>
      <c r="E36" s="22"/>
      <c r="F36" s="22"/>
      <c r="G36" s="22"/>
      <c r="H36" s="22"/>
      <c r="I36" s="30"/>
      <c r="J36" s="35"/>
      <c r="K36" s="30"/>
      <c r="L36" s="22"/>
      <c r="M36" s="29"/>
      <c r="N36" s="32"/>
      <c r="O36" s="31"/>
      <c r="P36" s="31"/>
      <c r="Q36" s="24"/>
      <c r="R36" s="53"/>
      <c r="S36" s="22"/>
      <c r="T36" s="29"/>
      <c r="U36" s="22"/>
      <c r="V36" s="30"/>
      <c r="W36" s="23"/>
      <c r="X36" s="29"/>
      <c r="Y36" s="30"/>
      <c r="Z36" s="29"/>
      <c r="AA36" s="34"/>
      <c r="AB36" s="30"/>
      <c r="AC36" s="33"/>
      <c r="AD36" s="21"/>
      <c r="AE36" s="28"/>
      <c r="AF36" s="21"/>
      <c r="AG36" s="27"/>
      <c r="AH36" s="26"/>
      <c r="AI36" s="12"/>
      <c r="AM36" s="451" t="e">
        <f t="shared" si="4"/>
        <v>#DIV/0!</v>
      </c>
      <c r="AN36" s="451">
        <f t="shared" si="0"/>
        <v>0</v>
      </c>
      <c r="AO36" s="451">
        <f t="shared" si="1"/>
        <v>0</v>
      </c>
      <c r="AP36" s="471">
        <f t="shared" si="2"/>
        <v>0</v>
      </c>
      <c r="AQ36" s="451">
        <f t="shared" si="3"/>
        <v>0</v>
      </c>
    </row>
    <row r="37" spans="1:43" s="36" customFormat="1" ht="13.5" customHeight="1">
      <c r="A37" s="48">
        <v>20</v>
      </c>
      <c r="B37" s="48" t="s">
        <v>6</v>
      </c>
      <c r="C37" s="52">
        <v>92.4</v>
      </c>
      <c r="D37" s="45">
        <v>400</v>
      </c>
      <c r="E37" s="45">
        <v>155</v>
      </c>
      <c r="F37" s="45">
        <v>14.4</v>
      </c>
      <c r="G37" s="45">
        <v>21.6</v>
      </c>
      <c r="H37" s="45">
        <v>14.4</v>
      </c>
      <c r="I37" s="42">
        <v>8.6</v>
      </c>
      <c r="J37" s="50">
        <v>118</v>
      </c>
      <c r="K37" s="42">
        <v>322.89999999999998</v>
      </c>
      <c r="L37" s="45" t="s">
        <v>5</v>
      </c>
      <c r="M37" s="44">
        <v>86</v>
      </c>
      <c r="N37" s="47">
        <v>92</v>
      </c>
      <c r="O37" s="49">
        <v>1.33</v>
      </c>
      <c r="P37" s="49">
        <v>14.36</v>
      </c>
      <c r="Q37" s="48" t="s">
        <v>6</v>
      </c>
      <c r="R37" s="52">
        <v>92.4</v>
      </c>
      <c r="S37" s="45">
        <v>29210</v>
      </c>
      <c r="T37" s="45">
        <v>1460</v>
      </c>
      <c r="U37" s="45">
        <v>1714</v>
      </c>
      <c r="V37" s="42">
        <v>15.7</v>
      </c>
      <c r="W37" s="46">
        <v>61.69</v>
      </c>
      <c r="X37" s="44">
        <v>1160</v>
      </c>
      <c r="Y37" s="44">
        <v>149</v>
      </c>
      <c r="Z37" s="44">
        <v>253</v>
      </c>
      <c r="AA37" s="43">
        <v>3.13</v>
      </c>
      <c r="AB37" s="42">
        <v>79.3</v>
      </c>
      <c r="AC37" s="41">
        <v>170</v>
      </c>
      <c r="AD37" s="39">
        <v>420</v>
      </c>
      <c r="AE37" s="40">
        <v>1</v>
      </c>
      <c r="AF37" s="39">
        <v>1</v>
      </c>
      <c r="AG37" s="38">
        <v>1</v>
      </c>
      <c r="AH37" s="37">
        <v>1</v>
      </c>
      <c r="AI37" s="12"/>
      <c r="AM37" s="451">
        <f t="shared" si="4"/>
        <v>54.745762711864415</v>
      </c>
      <c r="AN37" s="451">
        <f t="shared" si="0"/>
        <v>70.899701760000028</v>
      </c>
      <c r="AO37" s="451">
        <f t="shared" si="1"/>
        <v>260.62736100480004</v>
      </c>
      <c r="AP37" s="471">
        <f t="shared" si="2"/>
        <v>141.79940352000003</v>
      </c>
      <c r="AQ37" s="451">
        <f t="shared" si="3"/>
        <v>479887.9660079999</v>
      </c>
    </row>
    <row r="38" spans="1:43" ht="13.5" customHeight="1">
      <c r="A38" s="24">
        <v>21</v>
      </c>
      <c r="B38" s="24" t="s">
        <v>4</v>
      </c>
      <c r="C38" s="32">
        <v>115</v>
      </c>
      <c r="D38" s="22">
        <v>450</v>
      </c>
      <c r="E38" s="22">
        <v>170</v>
      </c>
      <c r="F38" s="22">
        <v>16.2</v>
      </c>
      <c r="G38" s="22">
        <v>24.3</v>
      </c>
      <c r="H38" s="22">
        <v>16.2</v>
      </c>
      <c r="I38" s="30">
        <v>9.6999999999999993</v>
      </c>
      <c r="J38" s="35">
        <v>147</v>
      </c>
      <c r="K38" s="30">
        <v>363.6</v>
      </c>
      <c r="L38" s="22" t="s">
        <v>5</v>
      </c>
      <c r="M38" s="29">
        <v>92</v>
      </c>
      <c r="N38" s="32">
        <v>106</v>
      </c>
      <c r="O38" s="31">
        <v>1.48</v>
      </c>
      <c r="P38" s="31">
        <v>12.83</v>
      </c>
      <c r="Q38" s="24" t="s">
        <v>4</v>
      </c>
      <c r="R38" s="32">
        <v>115</v>
      </c>
      <c r="S38" s="22">
        <v>45850</v>
      </c>
      <c r="T38" s="22">
        <v>2040</v>
      </c>
      <c r="U38" s="22">
        <v>2400</v>
      </c>
      <c r="V38" s="30">
        <v>17.7</v>
      </c>
      <c r="W38" s="23">
        <v>77.790000000000006</v>
      </c>
      <c r="X38" s="29">
        <v>1730</v>
      </c>
      <c r="Y38" s="29">
        <v>203</v>
      </c>
      <c r="Z38" s="29">
        <v>345</v>
      </c>
      <c r="AA38" s="34">
        <v>3.43</v>
      </c>
      <c r="AB38" s="30">
        <v>88.9</v>
      </c>
      <c r="AC38" s="33">
        <v>267</v>
      </c>
      <c r="AD38" s="21">
        <v>791</v>
      </c>
      <c r="AE38" s="28">
        <v>1</v>
      </c>
      <c r="AF38" s="21">
        <v>1</v>
      </c>
      <c r="AG38" s="27">
        <v>1</v>
      </c>
      <c r="AH38" s="26">
        <v>1</v>
      </c>
      <c r="AI38" s="12"/>
      <c r="AM38" s="451">
        <f t="shared" si="4"/>
        <v>61.734693877551017</v>
      </c>
      <c r="AN38" s="451">
        <f>(E38*G38^3+(D38/2-G38/2)*F38^3)/3/10000</f>
        <v>111.47506416</v>
      </c>
      <c r="AO38" s="451">
        <f t="shared" si="1"/>
        <v>489.58194334680002</v>
      </c>
      <c r="AP38" s="471">
        <f t="shared" si="2"/>
        <v>222.95012832</v>
      </c>
      <c r="AQ38" s="451">
        <f t="shared" si="3"/>
        <v>901465.47071212495</v>
      </c>
    </row>
    <row r="39" spans="1:43" ht="13.5" hidden="1" customHeight="1">
      <c r="A39" s="24">
        <v>22</v>
      </c>
      <c r="B39" s="24"/>
      <c r="C39" s="32"/>
      <c r="D39" s="22"/>
      <c r="E39" s="22"/>
      <c r="F39" s="22"/>
      <c r="G39" s="22"/>
      <c r="H39" s="22"/>
      <c r="I39" s="30"/>
      <c r="J39" s="35"/>
      <c r="K39" s="30"/>
      <c r="L39" s="22"/>
      <c r="M39" s="29"/>
      <c r="N39" s="32"/>
      <c r="O39" s="31"/>
      <c r="P39" s="31"/>
      <c r="Q39" s="24"/>
      <c r="R39" s="32"/>
      <c r="S39" s="22"/>
      <c r="T39" s="22"/>
      <c r="U39" s="22"/>
      <c r="V39" s="30"/>
      <c r="W39" s="23"/>
      <c r="X39" s="22"/>
      <c r="Y39" s="29"/>
      <c r="Z39" s="29"/>
      <c r="AA39" s="34"/>
      <c r="AB39" s="30"/>
      <c r="AC39" s="33"/>
      <c r="AD39" s="21"/>
      <c r="AE39" s="28"/>
      <c r="AF39" s="21"/>
      <c r="AG39" s="27"/>
      <c r="AH39" s="26"/>
      <c r="AI39" s="12"/>
      <c r="AM39" s="451" t="e">
        <f t="shared" si="4"/>
        <v>#DIV/0!</v>
      </c>
      <c r="AN39" s="451">
        <f t="shared" si="0"/>
        <v>0</v>
      </c>
      <c r="AO39" s="451">
        <f t="shared" si="1"/>
        <v>0</v>
      </c>
      <c r="AP39" s="471">
        <f t="shared" si="2"/>
        <v>0</v>
      </c>
      <c r="AQ39" s="451">
        <f t="shared" si="3"/>
        <v>0</v>
      </c>
    </row>
    <row r="40" spans="1:43" s="36" customFormat="1" ht="13.5" customHeight="1">
      <c r="A40" s="48">
        <v>23</v>
      </c>
      <c r="B40" s="48" t="s">
        <v>2</v>
      </c>
      <c r="C40" s="47">
        <v>141</v>
      </c>
      <c r="D40" s="45">
        <v>500</v>
      </c>
      <c r="E40" s="45">
        <v>185</v>
      </c>
      <c r="F40" s="45">
        <v>18</v>
      </c>
      <c r="G40" s="45">
        <v>27</v>
      </c>
      <c r="H40" s="45">
        <v>18</v>
      </c>
      <c r="I40" s="42">
        <v>10.8</v>
      </c>
      <c r="J40" s="50">
        <v>179</v>
      </c>
      <c r="K40" s="42">
        <v>404.3</v>
      </c>
      <c r="L40" s="45" t="s">
        <v>3</v>
      </c>
      <c r="M40" s="44">
        <v>102</v>
      </c>
      <c r="N40" s="47">
        <v>110</v>
      </c>
      <c r="O40" s="49">
        <v>1.63</v>
      </c>
      <c r="P40" s="49">
        <v>11.6</v>
      </c>
      <c r="Q40" s="48" t="s">
        <v>2</v>
      </c>
      <c r="R40" s="47">
        <v>141</v>
      </c>
      <c r="S40" s="45">
        <v>68740</v>
      </c>
      <c r="T40" s="45">
        <v>2750</v>
      </c>
      <c r="U40" s="45">
        <v>3240</v>
      </c>
      <c r="V40" s="42">
        <v>19.600000000000001</v>
      </c>
      <c r="W40" s="46">
        <v>95.6</v>
      </c>
      <c r="X40" s="45">
        <v>2480</v>
      </c>
      <c r="Y40" s="44">
        <v>268</v>
      </c>
      <c r="Z40" s="44">
        <v>456</v>
      </c>
      <c r="AA40" s="43">
        <v>3.72</v>
      </c>
      <c r="AB40" s="42">
        <v>98.5</v>
      </c>
      <c r="AC40" s="41">
        <v>402</v>
      </c>
      <c r="AD40" s="39">
        <v>1400</v>
      </c>
      <c r="AE40" s="40">
        <v>1</v>
      </c>
      <c r="AF40" s="39">
        <v>1</v>
      </c>
      <c r="AG40" s="38">
        <v>1</v>
      </c>
      <c r="AH40" s="37">
        <v>1</v>
      </c>
      <c r="AI40" s="12"/>
      <c r="AM40" s="451">
        <f t="shared" si="4"/>
        <v>68.994413407821213</v>
      </c>
      <c r="AN40" s="451">
        <f t="shared" si="0"/>
        <v>167.35409999999999</v>
      </c>
      <c r="AO40" s="451">
        <f t="shared" si="1"/>
        <v>865.49230518750005</v>
      </c>
      <c r="AP40" s="471">
        <f t="shared" si="2"/>
        <v>334.70819999999998</v>
      </c>
      <c r="AQ40" s="451">
        <f t="shared" si="3"/>
        <v>1593639.1458281251</v>
      </c>
    </row>
    <row r="41" spans="1:43" ht="13.5" customHeight="1">
      <c r="A41" s="24">
        <v>24</v>
      </c>
      <c r="B41" s="24" t="s">
        <v>0</v>
      </c>
      <c r="C41" s="32">
        <v>166</v>
      </c>
      <c r="D41" s="22">
        <v>550</v>
      </c>
      <c r="E41" s="22">
        <v>200</v>
      </c>
      <c r="F41" s="22">
        <v>19</v>
      </c>
      <c r="G41" s="22">
        <v>30</v>
      </c>
      <c r="H41" s="22">
        <v>19</v>
      </c>
      <c r="I41" s="30">
        <v>11.9</v>
      </c>
      <c r="J41" s="35">
        <v>212</v>
      </c>
      <c r="K41" s="30">
        <v>445.6</v>
      </c>
      <c r="L41" s="22" t="s">
        <v>1</v>
      </c>
      <c r="M41" s="29">
        <v>112</v>
      </c>
      <c r="N41" s="32">
        <v>118</v>
      </c>
      <c r="O41" s="31">
        <v>1.8</v>
      </c>
      <c r="P41" s="31">
        <v>10.8</v>
      </c>
      <c r="Q41" s="24" t="s">
        <v>0</v>
      </c>
      <c r="R41" s="32">
        <v>166</v>
      </c>
      <c r="S41" s="22">
        <v>99180</v>
      </c>
      <c r="T41" s="22">
        <v>3610</v>
      </c>
      <c r="U41" s="22">
        <v>4240</v>
      </c>
      <c r="V41" s="30">
        <v>21.6</v>
      </c>
      <c r="W41" s="34">
        <v>111.3</v>
      </c>
      <c r="X41" s="22">
        <v>3490</v>
      </c>
      <c r="Y41" s="29">
        <v>349</v>
      </c>
      <c r="Z41" s="29">
        <v>592</v>
      </c>
      <c r="AA41" s="34">
        <v>4.0199999999999996</v>
      </c>
      <c r="AB41" s="30">
        <v>107.3</v>
      </c>
      <c r="AC41" s="33">
        <v>544</v>
      </c>
      <c r="AD41" s="21">
        <v>2390</v>
      </c>
      <c r="AE41" s="28">
        <v>1</v>
      </c>
      <c r="AF41" s="21">
        <v>1</v>
      </c>
      <c r="AG41" s="27">
        <v>1</v>
      </c>
      <c r="AH41" s="26">
        <v>1</v>
      </c>
      <c r="AI41" s="12"/>
      <c r="AM41" s="451">
        <f t="shared" si="4"/>
        <v>75</v>
      </c>
      <c r="AN41" s="451">
        <f t="shared" si="0"/>
        <v>239.44466666666665</v>
      </c>
      <c r="AO41" s="451">
        <f t="shared" si="1"/>
        <v>1500.0495372222224</v>
      </c>
      <c r="AP41" s="471">
        <f t="shared" si="2"/>
        <v>478.88933333333335</v>
      </c>
      <c r="AQ41" s="451">
        <f t="shared" si="3"/>
        <v>2704000</v>
      </c>
    </row>
    <row r="42" spans="1:43" ht="13.5" customHeight="1">
      <c r="A42" s="24"/>
      <c r="B42" s="24"/>
      <c r="C42" s="23"/>
      <c r="D42" s="22"/>
      <c r="E42" s="22"/>
      <c r="F42" s="22"/>
      <c r="G42" s="22"/>
      <c r="H42" s="22"/>
      <c r="I42" s="22"/>
      <c r="J42" s="25"/>
      <c r="K42" s="22"/>
      <c r="L42" s="22"/>
      <c r="M42" s="29"/>
      <c r="N42" s="32"/>
      <c r="O42" s="31"/>
      <c r="P42" s="31"/>
      <c r="Q42" s="24"/>
      <c r="R42" s="23"/>
      <c r="S42" s="22"/>
      <c r="T42" s="22"/>
      <c r="U42" s="22"/>
      <c r="V42" s="30"/>
      <c r="W42" s="23"/>
      <c r="X42" s="22"/>
      <c r="Y42" s="29"/>
      <c r="Z42" s="29"/>
      <c r="AA42" s="23"/>
      <c r="AB42" s="22"/>
      <c r="AC42" s="21"/>
      <c r="AD42" s="21"/>
      <c r="AE42" s="28"/>
      <c r="AF42" s="21"/>
      <c r="AG42" s="27"/>
      <c r="AH42" s="26"/>
      <c r="AI42" s="12"/>
    </row>
    <row r="43" spans="1:43" ht="13.5" customHeight="1" thickBot="1">
      <c r="A43" s="24"/>
      <c r="B43" s="24"/>
      <c r="C43" s="23"/>
      <c r="D43" s="22"/>
      <c r="E43" s="22"/>
      <c r="F43" s="22"/>
      <c r="G43" s="22"/>
      <c r="H43" s="22"/>
      <c r="I43" s="22"/>
      <c r="J43" s="25"/>
      <c r="K43" s="22"/>
      <c r="L43" s="22"/>
      <c r="M43" s="22"/>
      <c r="N43" s="23"/>
      <c r="O43" s="22"/>
      <c r="P43" s="22"/>
      <c r="Q43" s="24"/>
      <c r="R43" s="23"/>
      <c r="S43" s="22"/>
      <c r="T43" s="22"/>
      <c r="U43" s="22"/>
      <c r="V43" s="22"/>
      <c r="W43" s="23"/>
      <c r="X43" s="22"/>
      <c r="Y43" s="22"/>
      <c r="Z43" s="22"/>
      <c r="AA43" s="23"/>
      <c r="AB43" s="22"/>
      <c r="AC43" s="21"/>
      <c r="AD43" s="21"/>
      <c r="AE43" s="20"/>
      <c r="AF43" s="19"/>
      <c r="AG43" s="18"/>
      <c r="AH43" s="17"/>
      <c r="AI43" s="12"/>
    </row>
    <row r="44" spans="1:43" ht="13.5" customHeight="1" thickTop="1">
      <c r="A44" s="15"/>
      <c r="B44" s="15"/>
      <c r="C44" s="14"/>
      <c r="D44" s="14"/>
      <c r="E44" s="14"/>
      <c r="F44" s="14"/>
      <c r="G44" s="14"/>
      <c r="H44" s="16"/>
      <c r="I44" s="16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3"/>
      <c r="AD44" s="13"/>
      <c r="AE44" s="13"/>
      <c r="AF44" s="13"/>
      <c r="AG44" s="13"/>
      <c r="AH44" s="13"/>
      <c r="AI44" s="12"/>
    </row>
    <row r="45" spans="1:43" ht="13.5" hidden="1" customHeight="1">
      <c r="A45" s="9"/>
      <c r="B45" s="9"/>
      <c r="C45" s="10"/>
      <c r="D45" s="10"/>
      <c r="E45" s="10"/>
      <c r="F45" s="10"/>
      <c r="G45" s="10"/>
      <c r="H45" s="11"/>
      <c r="I45" s="11"/>
      <c r="J45" s="10"/>
      <c r="K45" s="10"/>
      <c r="L45" s="10"/>
      <c r="M45" s="10"/>
      <c r="N45" s="10"/>
      <c r="O45" s="10"/>
      <c r="P45" s="10"/>
      <c r="Q45" s="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8"/>
      <c r="AD45" s="8"/>
      <c r="AE45" s="8"/>
      <c r="AF45" s="8"/>
      <c r="AG45" s="8"/>
      <c r="AH45" s="8"/>
      <c r="AN45" s="1">
        <f t="shared" si="0"/>
        <v>0</v>
      </c>
      <c r="AO45" s="1">
        <f t="shared" si="1"/>
        <v>0</v>
      </c>
    </row>
    <row r="46" spans="1:43" ht="13.5" hidden="1" customHeight="1">
      <c r="A46" s="9"/>
      <c r="B46" s="9"/>
      <c r="C46" s="10"/>
      <c r="D46" s="10"/>
      <c r="E46" s="10"/>
      <c r="F46" s="10"/>
      <c r="G46" s="10"/>
      <c r="H46" s="11"/>
      <c r="I46" s="11"/>
      <c r="J46" s="10"/>
      <c r="K46" s="10"/>
      <c r="L46" s="10"/>
      <c r="M46" s="10"/>
      <c r="N46" s="10"/>
      <c r="O46" s="10"/>
      <c r="P46" s="10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8"/>
      <c r="AD46" s="8"/>
      <c r="AE46" s="8"/>
      <c r="AF46" s="8"/>
      <c r="AG46" s="8"/>
      <c r="AH46" s="8"/>
      <c r="AN46" s="1">
        <f t="shared" si="0"/>
        <v>0</v>
      </c>
      <c r="AO46" s="1">
        <f t="shared" si="1"/>
        <v>0</v>
      </c>
    </row>
    <row r="47" spans="1:43" ht="13.5" hidden="1" customHeight="1">
      <c r="A47" s="9"/>
      <c r="B47" s="9"/>
      <c r="C47" s="10"/>
      <c r="D47" s="10"/>
      <c r="E47" s="10"/>
      <c r="F47" s="10"/>
      <c r="G47" s="10"/>
      <c r="H47" s="11"/>
      <c r="I47" s="11"/>
      <c r="J47" s="10"/>
      <c r="K47" s="10"/>
      <c r="L47" s="10"/>
      <c r="M47" s="10"/>
      <c r="N47" s="10"/>
      <c r="O47" s="10"/>
      <c r="P47" s="10"/>
      <c r="Q47" s="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8"/>
      <c r="AD47" s="8"/>
      <c r="AE47" s="8"/>
      <c r="AF47" s="8"/>
      <c r="AG47" s="8"/>
      <c r="AH47" s="8"/>
      <c r="AN47" s="1">
        <f t="shared" si="0"/>
        <v>0</v>
      </c>
      <c r="AO47" s="1">
        <f t="shared" si="1"/>
        <v>0</v>
      </c>
    </row>
    <row r="48" spans="1:43" ht="13.5" hidden="1" customHeight="1">
      <c r="A48" s="9"/>
      <c r="B48" s="9"/>
      <c r="C48" s="10"/>
      <c r="D48" s="10"/>
      <c r="E48" s="10"/>
      <c r="F48" s="10"/>
      <c r="G48" s="10"/>
      <c r="H48" s="11"/>
      <c r="I48" s="11"/>
      <c r="J48" s="10"/>
      <c r="K48" s="10"/>
      <c r="L48" s="10"/>
      <c r="M48" s="10"/>
      <c r="N48" s="10"/>
      <c r="O48" s="10"/>
      <c r="P48" s="10"/>
      <c r="Q48" s="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8"/>
      <c r="AD48" s="8"/>
      <c r="AE48" s="8"/>
      <c r="AF48" s="8"/>
      <c r="AG48" s="8"/>
      <c r="AH48" s="8"/>
      <c r="AN48" s="1">
        <f t="shared" si="0"/>
        <v>0</v>
      </c>
      <c r="AO48" s="1">
        <f t="shared" si="1"/>
        <v>0</v>
      </c>
    </row>
    <row r="49" spans="1:41" ht="13.5" hidden="1" customHeight="1">
      <c r="A49" s="9"/>
      <c r="B49" s="9"/>
      <c r="C49" s="10"/>
      <c r="D49" s="10"/>
      <c r="E49" s="10"/>
      <c r="F49" s="10"/>
      <c r="G49" s="10"/>
      <c r="H49" s="11"/>
      <c r="I49" s="11"/>
      <c r="J49" s="10"/>
      <c r="K49" s="10"/>
      <c r="L49" s="10"/>
      <c r="M49" s="10"/>
      <c r="N49" s="10"/>
      <c r="O49" s="10"/>
      <c r="P49" s="10"/>
      <c r="Q49" s="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8"/>
      <c r="AD49" s="8"/>
      <c r="AE49" s="8"/>
      <c r="AF49" s="8"/>
      <c r="AG49" s="8"/>
      <c r="AH49" s="8"/>
      <c r="AN49" s="1">
        <f t="shared" si="0"/>
        <v>0</v>
      </c>
      <c r="AO49" s="1">
        <f t="shared" si="1"/>
        <v>0</v>
      </c>
    </row>
    <row r="50" spans="1:41" ht="13.5" hidden="1" customHeight="1">
      <c r="A50" s="9"/>
      <c r="B50" s="9"/>
      <c r="C50" s="10"/>
      <c r="D50" s="10"/>
      <c r="E50" s="10"/>
      <c r="F50" s="10"/>
      <c r="G50" s="10"/>
      <c r="H50" s="11"/>
      <c r="I50" s="11"/>
      <c r="J50" s="10"/>
      <c r="K50" s="10"/>
      <c r="L50" s="10"/>
      <c r="M50" s="10"/>
      <c r="N50" s="10"/>
      <c r="O50" s="10"/>
      <c r="P50" s="10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8"/>
      <c r="AD50" s="8"/>
      <c r="AE50" s="8"/>
      <c r="AF50" s="8"/>
      <c r="AG50" s="8"/>
      <c r="AH50" s="8"/>
      <c r="AN50" s="1">
        <f t="shared" si="0"/>
        <v>0</v>
      </c>
      <c r="AO50" s="1">
        <f t="shared" si="1"/>
        <v>0</v>
      </c>
    </row>
    <row r="51" spans="1:41" ht="13.5" hidden="1" customHeight="1">
      <c r="A51" s="9"/>
      <c r="B51" s="9"/>
      <c r="C51" s="10"/>
      <c r="D51" s="10"/>
      <c r="E51" s="10"/>
      <c r="F51" s="10"/>
      <c r="G51" s="10"/>
      <c r="H51" s="11"/>
      <c r="I51" s="11"/>
      <c r="J51" s="10"/>
      <c r="K51" s="10"/>
      <c r="L51" s="10"/>
      <c r="M51" s="10"/>
      <c r="N51" s="10"/>
      <c r="O51" s="10"/>
      <c r="P51" s="10"/>
      <c r="Q51" s="9"/>
      <c r="R51" s="5"/>
      <c r="S51" s="7"/>
      <c r="T51" s="7"/>
      <c r="U51" s="7"/>
      <c r="V51" s="7"/>
      <c r="W51" s="7"/>
      <c r="X51" s="5"/>
      <c r="Y51" s="7"/>
      <c r="Z51" s="7"/>
      <c r="AA51" s="7"/>
      <c r="AB51" s="7"/>
      <c r="AC51" s="6"/>
      <c r="AD51" s="6"/>
      <c r="AE51" s="5"/>
      <c r="AF51" s="8"/>
      <c r="AG51" s="8"/>
      <c r="AH51" s="8"/>
      <c r="AN51" s="1">
        <f t="shared" si="0"/>
        <v>0</v>
      </c>
      <c r="AO51" s="1">
        <f t="shared" si="1"/>
        <v>0</v>
      </c>
    </row>
    <row r="52" spans="1:41" ht="13.5" hidden="1" customHeight="1">
      <c r="A52" s="9"/>
      <c r="B52" s="9"/>
      <c r="C52" s="10"/>
      <c r="D52" s="10"/>
      <c r="E52" s="10"/>
      <c r="F52" s="10"/>
      <c r="G52" s="10"/>
      <c r="H52" s="11"/>
      <c r="I52" s="11"/>
      <c r="J52" s="10"/>
      <c r="K52" s="10"/>
      <c r="L52" s="10"/>
      <c r="M52" s="10"/>
      <c r="N52" s="10"/>
      <c r="O52" s="10"/>
      <c r="P52" s="10"/>
      <c r="Q52" s="9"/>
      <c r="R52" s="5"/>
      <c r="S52" s="7"/>
      <c r="T52" s="7"/>
      <c r="U52" s="7"/>
      <c r="V52" s="7"/>
      <c r="W52" s="7"/>
      <c r="X52" s="5"/>
      <c r="Y52" s="7"/>
      <c r="Z52" s="7"/>
      <c r="AA52" s="7"/>
      <c r="AB52" s="7"/>
      <c r="AC52" s="6"/>
      <c r="AD52" s="6"/>
      <c r="AE52" s="5"/>
      <c r="AF52" s="8"/>
      <c r="AG52" s="8"/>
      <c r="AH52" s="8"/>
      <c r="AN52" s="1">
        <f t="shared" si="0"/>
        <v>0</v>
      </c>
      <c r="AO52" s="1">
        <f t="shared" si="1"/>
        <v>0</v>
      </c>
    </row>
    <row r="53" spans="1:41" ht="13.5" hidden="1" customHeight="1">
      <c r="A53" s="9"/>
      <c r="B53" s="9"/>
      <c r="C53" s="10"/>
      <c r="D53" s="10"/>
      <c r="E53" s="10"/>
      <c r="F53" s="10"/>
      <c r="G53" s="10"/>
      <c r="H53" s="11"/>
      <c r="I53" s="11"/>
      <c r="J53" s="10"/>
      <c r="K53" s="10"/>
      <c r="L53" s="10"/>
      <c r="M53" s="10"/>
      <c r="N53" s="10"/>
      <c r="O53" s="10"/>
      <c r="P53" s="10"/>
      <c r="Q53" s="9"/>
      <c r="R53" s="5"/>
      <c r="S53" s="7"/>
      <c r="T53" s="7"/>
      <c r="U53" s="7"/>
      <c r="V53" s="7"/>
      <c r="W53" s="7"/>
      <c r="X53" s="5"/>
      <c r="Y53" s="7"/>
      <c r="Z53" s="7"/>
      <c r="AA53" s="7"/>
      <c r="AB53" s="7"/>
      <c r="AC53" s="6"/>
      <c r="AD53" s="6"/>
      <c r="AE53" s="5"/>
      <c r="AF53" s="8"/>
      <c r="AG53" s="8"/>
      <c r="AH53" s="8"/>
      <c r="AN53" s="1">
        <f t="shared" si="0"/>
        <v>0</v>
      </c>
      <c r="AO53" s="1">
        <f t="shared" si="1"/>
        <v>0</v>
      </c>
    </row>
    <row r="54" spans="1:41" ht="13.5" hidden="1" customHeight="1">
      <c r="R54" s="5"/>
      <c r="S54" s="7"/>
      <c r="T54" s="7"/>
      <c r="U54" s="7"/>
      <c r="V54" s="7"/>
      <c r="W54" s="7"/>
      <c r="X54" s="5"/>
      <c r="Y54" s="7"/>
      <c r="Z54" s="7"/>
      <c r="AA54" s="7"/>
      <c r="AB54" s="7"/>
      <c r="AC54" s="6"/>
      <c r="AD54" s="6"/>
      <c r="AE54" s="5"/>
      <c r="AN54" s="1">
        <f t="shared" si="0"/>
        <v>0</v>
      </c>
      <c r="AO54" s="1">
        <f t="shared" si="1"/>
        <v>0</v>
      </c>
    </row>
    <row r="55" spans="1:41" ht="13.5" hidden="1" customHeight="1">
      <c r="AN55" s="1">
        <f t="shared" si="0"/>
        <v>0</v>
      </c>
      <c r="AO55" s="1">
        <f t="shared" si="1"/>
        <v>0</v>
      </c>
    </row>
    <row r="56" spans="1:41" ht="13.5" hidden="1" customHeight="1">
      <c r="AN56" s="1">
        <f t="shared" si="0"/>
        <v>0</v>
      </c>
      <c r="AO56" s="1">
        <f t="shared" si="1"/>
        <v>0</v>
      </c>
    </row>
    <row r="57" spans="1:41" ht="13.5" hidden="1" customHeight="1">
      <c r="AN57" s="1">
        <f t="shared" si="0"/>
        <v>0</v>
      </c>
      <c r="AO57" s="1">
        <f t="shared" si="1"/>
        <v>0</v>
      </c>
    </row>
    <row r="58" spans="1:41" ht="13.5" hidden="1" customHeight="1">
      <c r="AN58" s="1">
        <f t="shared" si="0"/>
        <v>0</v>
      </c>
      <c r="AO58" s="1">
        <f t="shared" si="1"/>
        <v>0</v>
      </c>
    </row>
    <row r="59" spans="1:41" ht="13.5" hidden="1" customHeight="1">
      <c r="AN59" s="1">
        <f t="shared" si="0"/>
        <v>0</v>
      </c>
      <c r="AO59" s="1">
        <f t="shared" si="1"/>
        <v>0</v>
      </c>
    </row>
    <row r="60" spans="1:41" ht="13.5" hidden="1" customHeight="1">
      <c r="AN60" s="1">
        <f t="shared" si="0"/>
        <v>0</v>
      </c>
      <c r="AO60" s="1">
        <f t="shared" si="1"/>
        <v>0</v>
      </c>
    </row>
    <row r="61" spans="1:41" ht="13.5" hidden="1" customHeight="1">
      <c r="AN61" s="1">
        <f t="shared" si="0"/>
        <v>0</v>
      </c>
      <c r="AO61" s="1">
        <f t="shared" si="1"/>
        <v>0</v>
      </c>
    </row>
    <row r="62" spans="1:41" ht="13.5" hidden="1" customHeight="1">
      <c r="AN62" s="1">
        <f t="shared" si="0"/>
        <v>0</v>
      </c>
      <c r="AO62" s="1">
        <f t="shared" si="1"/>
        <v>0</v>
      </c>
    </row>
    <row r="63" spans="1:41" ht="13.5" hidden="1" customHeight="1">
      <c r="AN63" s="1">
        <f t="shared" si="0"/>
        <v>0</v>
      </c>
      <c r="AO63" s="1">
        <f t="shared" si="1"/>
        <v>0</v>
      </c>
    </row>
    <row r="64" spans="1:41" ht="13.5" hidden="1" customHeight="1">
      <c r="AN64" s="1">
        <f t="shared" si="0"/>
        <v>0</v>
      </c>
      <c r="AO64" s="1">
        <f t="shared" si="1"/>
        <v>0</v>
      </c>
    </row>
    <row r="65" spans="40:41" ht="13.5" hidden="1" customHeight="1">
      <c r="AN65" s="1">
        <f t="shared" si="0"/>
        <v>0</v>
      </c>
      <c r="AO65" s="1">
        <f t="shared" si="1"/>
        <v>0</v>
      </c>
    </row>
    <row r="66" spans="40:41" ht="13.5" hidden="1" customHeight="1">
      <c r="AN66" s="1">
        <f t="shared" si="0"/>
        <v>0</v>
      </c>
      <c r="AO66" s="1">
        <f t="shared" si="1"/>
        <v>0</v>
      </c>
    </row>
    <row r="67" spans="40:41" ht="13.5" hidden="1" customHeight="1">
      <c r="AN67" s="1">
        <f t="shared" si="0"/>
        <v>0</v>
      </c>
      <c r="AO67" s="1">
        <f t="shared" si="1"/>
        <v>0</v>
      </c>
    </row>
    <row r="68" spans="40:41" ht="13.5" hidden="1" customHeight="1">
      <c r="AN68" s="1">
        <f t="shared" si="0"/>
        <v>0</v>
      </c>
      <c r="AO68" s="1">
        <f t="shared" si="1"/>
        <v>0</v>
      </c>
    </row>
    <row r="69" spans="40:41" ht="13.5" hidden="1" customHeight="1">
      <c r="AN69" s="1">
        <f t="shared" si="0"/>
        <v>0</v>
      </c>
      <c r="AO69" s="1">
        <f t="shared" si="1"/>
        <v>0</v>
      </c>
    </row>
    <row r="70" spans="40:41" ht="13.5" hidden="1" customHeight="1">
      <c r="AN70" s="1">
        <f t="shared" si="0"/>
        <v>0</v>
      </c>
      <c r="AO70" s="1">
        <f t="shared" si="1"/>
        <v>0</v>
      </c>
    </row>
    <row r="71" spans="40:41" ht="13.5" hidden="1" customHeight="1">
      <c r="AN71" s="1">
        <f t="shared" si="0"/>
        <v>0</v>
      </c>
      <c r="AO71" s="1">
        <f t="shared" si="1"/>
        <v>0</v>
      </c>
    </row>
    <row r="72" spans="40:41" ht="13.5" hidden="1" customHeight="1">
      <c r="AN72" s="1">
        <f t="shared" si="0"/>
        <v>0</v>
      </c>
      <c r="AO72" s="1">
        <f t="shared" si="1"/>
        <v>0</v>
      </c>
    </row>
    <row r="73" spans="40:41" ht="13.5" hidden="1" customHeight="1">
      <c r="AN73" s="1">
        <f t="shared" si="0"/>
        <v>0</v>
      </c>
      <c r="AO73" s="1">
        <f t="shared" si="1"/>
        <v>0</v>
      </c>
    </row>
    <row r="74" spans="40:41" ht="13.5" hidden="1" customHeight="1">
      <c r="AN74" s="1">
        <f t="shared" si="0"/>
        <v>0</v>
      </c>
      <c r="AO74" s="1">
        <f t="shared" si="1"/>
        <v>0</v>
      </c>
    </row>
    <row r="75" spans="40:41" ht="13.5" hidden="1" customHeight="1">
      <c r="AN75" s="1">
        <f t="shared" si="0"/>
        <v>0</v>
      </c>
      <c r="AO75" s="1">
        <f t="shared" si="1"/>
        <v>0</v>
      </c>
    </row>
    <row r="76" spans="40:41" ht="13.5" hidden="1" customHeight="1">
      <c r="AN76" s="1">
        <f t="shared" si="0"/>
        <v>0</v>
      </c>
      <c r="AO76" s="1">
        <f t="shared" si="1"/>
        <v>0</v>
      </c>
    </row>
    <row r="77" spans="40:41" ht="13.5" hidden="1" customHeight="1">
      <c r="AN77" s="1">
        <f t="shared" si="0"/>
        <v>0</v>
      </c>
      <c r="AO77" s="1">
        <f t="shared" si="1"/>
        <v>0</v>
      </c>
    </row>
    <row r="78" spans="40:41" ht="13.5" hidden="1" customHeight="1">
      <c r="AN78" s="1">
        <f t="shared" si="0"/>
        <v>0</v>
      </c>
      <c r="AO78" s="1">
        <f t="shared" si="1"/>
        <v>0</v>
      </c>
    </row>
    <row r="79" spans="40:41" ht="13.5" hidden="1" customHeight="1">
      <c r="AN79" s="1">
        <f t="shared" si="0"/>
        <v>0</v>
      </c>
      <c r="AO79" s="1">
        <f t="shared" si="1"/>
        <v>0</v>
      </c>
    </row>
    <row r="80" spans="40:41" ht="13.5" hidden="1" customHeight="1">
      <c r="AN80" s="1">
        <f t="shared" si="0"/>
        <v>0</v>
      </c>
      <c r="AO80" s="1">
        <f t="shared" si="1"/>
        <v>0</v>
      </c>
    </row>
    <row r="81" spans="40:41" ht="13.5" hidden="1" customHeight="1">
      <c r="AN81" s="1">
        <f t="shared" si="0"/>
        <v>0</v>
      </c>
      <c r="AO81" s="1">
        <f t="shared" si="1"/>
        <v>0</v>
      </c>
    </row>
    <row r="82" spans="40:41" ht="13.5" hidden="1" customHeight="1">
      <c r="AN82" s="1">
        <f t="shared" si="0"/>
        <v>0</v>
      </c>
      <c r="AO82" s="1">
        <f t="shared" si="1"/>
        <v>0</v>
      </c>
    </row>
    <row r="83" spans="40:41" ht="13.5" hidden="1" customHeight="1">
      <c r="AN83" s="1">
        <f t="shared" ref="AN83:AN84" si="5">(E83*G83^3+(D83/2-G83/2)*F83^3)/3/10000</f>
        <v>0</v>
      </c>
      <c r="AO83" s="1">
        <f t="shared" ref="AO83:AO84" si="6">(E83^3*G83^3/144+((D83/2-G83/2)*F83^3)/36)/1000000</f>
        <v>0</v>
      </c>
    </row>
    <row r="84" spans="40:41" ht="13.5" hidden="1" customHeight="1">
      <c r="AN84" s="1">
        <f t="shared" si="5"/>
        <v>0</v>
      </c>
      <c r="AO84" s="1">
        <f t="shared" si="6"/>
        <v>0</v>
      </c>
    </row>
    <row r="85" spans="40:41" ht="13.5" hidden="1" customHeight="1"/>
    <row r="86" spans="40:41" ht="13.5" hidden="1" customHeight="1"/>
    <row r="87" spans="40:41" ht="13.5" hidden="1" customHeight="1"/>
    <row r="88" spans="40:41" ht="13.5" hidden="1" customHeight="1"/>
    <row r="89" spans="40:41" ht="13.5" hidden="1" customHeight="1"/>
    <row r="90" spans="40:41" ht="13.5" hidden="1" customHeight="1"/>
    <row r="91" spans="40:41" ht="13.5" hidden="1" customHeight="1"/>
    <row r="92" spans="40:41" ht="13.5" hidden="1" customHeight="1"/>
    <row r="93" spans="40:41" ht="13.5" hidden="1" customHeight="1"/>
    <row r="94" spans="40:41" ht="13.5" hidden="1" customHeight="1"/>
    <row r="95" spans="40:41" ht="13.5" hidden="1" customHeight="1"/>
    <row r="96" spans="40:41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0" hidden="1" customHeight="1"/>
    <row r="333" ht="0" hidden="1" customHeight="1"/>
    <row r="334" ht="0" hidden="1" customHeight="1"/>
    <row r="335" ht="0" hidden="1" customHeight="1"/>
    <row r="336" ht="0" hidden="1" customHeight="1"/>
    <row r="337" ht="0" hidden="1" customHeight="1"/>
    <row r="338" ht="0" hidden="1" customHeight="1"/>
    <row r="339" ht="0" hidden="1" customHeight="1"/>
    <row r="340" ht="0" hidden="1" customHeight="1"/>
    <row r="341" ht="0" hidden="1" customHeight="1"/>
    <row r="342" ht="0" hidden="1" customHeight="1"/>
    <row r="343" ht="0" hidden="1" customHeight="1"/>
    <row r="344" ht="0" hidden="1" customHeight="1"/>
    <row r="345" ht="0" hidden="1" customHeight="1"/>
    <row r="346" ht="0" hidden="1" customHeight="1"/>
    <row r="347" ht="0" hidden="1" customHeight="1"/>
    <row r="348" ht="0" hidden="1" customHeight="1"/>
    <row r="349" ht="0" hidden="1" customHeight="1"/>
  </sheetData>
  <pageMargins left="0.75" right="0.75" top="1" bottom="1" header="0.4921259845" footer="0.4921259845"/>
  <pageSetup paperSize="9" scale="63" orientation="landscape" horizontalDpi="4294967292" verticalDpi="4294967292" r:id="rId1"/>
  <headerFooter alignWithMargins="0">
    <oddFooter>&amp;LLe &amp;D&amp;CProfilés &amp;A du &amp;F&amp;RPage &amp;P sur 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8"/>
  <sheetViews>
    <sheetView zoomScale="84" zoomScaleNormal="84" workbookViewId="0">
      <selection activeCell="F4" sqref="F4"/>
    </sheetView>
  </sheetViews>
  <sheetFormatPr defaultRowHeight="15"/>
  <cols>
    <col min="1" max="17" width="9.140625" style="441"/>
    <col min="18" max="19" width="9.140625" style="441" customWidth="1"/>
    <col min="20" max="38" width="9.140625" style="441" hidden="1" customWidth="1"/>
    <col min="39" max="16384" width="9.140625" style="441"/>
  </cols>
  <sheetData>
    <row r="1" spans="1:30" s="442" customForma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</row>
    <row r="11" spans="1:30">
      <c r="C11" s="441" t="s">
        <v>46</v>
      </c>
      <c r="D11" s="441" t="s">
        <v>59</v>
      </c>
      <c r="E11" s="441" t="s">
        <v>58</v>
      </c>
      <c r="F11" s="441" t="s">
        <v>1055</v>
      </c>
      <c r="G11" s="441" t="s">
        <v>1056</v>
      </c>
      <c r="H11" s="441" t="s">
        <v>136</v>
      </c>
      <c r="I11" s="441" t="s">
        <v>53</v>
      </c>
      <c r="J11" s="441" t="s">
        <v>1057</v>
      </c>
      <c r="K11" s="441" t="s">
        <v>52</v>
      </c>
      <c r="L11" s="441" t="s">
        <v>51</v>
      </c>
      <c r="M11" s="441" t="s">
        <v>1058</v>
      </c>
      <c r="N11" s="441" t="s">
        <v>1059</v>
      </c>
      <c r="O11" s="441" t="s">
        <v>1060</v>
      </c>
      <c r="P11" s="441" t="s">
        <v>1061</v>
      </c>
      <c r="R11" s="441" t="s">
        <v>46</v>
      </c>
      <c r="S11" s="441" t="s">
        <v>1062</v>
      </c>
      <c r="T11" s="441" t="s">
        <v>1063</v>
      </c>
      <c r="U11" s="441" t="s">
        <v>1064</v>
      </c>
      <c r="V11" s="441" t="s">
        <v>1065</v>
      </c>
      <c r="W11" s="441" t="s">
        <v>1066</v>
      </c>
      <c r="X11" s="441" t="s">
        <v>1067</v>
      </c>
      <c r="Y11" s="441" t="s">
        <v>1068</v>
      </c>
      <c r="Z11" s="441" t="s">
        <v>1069</v>
      </c>
      <c r="AA11" s="441" t="s">
        <v>1070</v>
      </c>
      <c r="AB11" s="441" t="s">
        <v>1071</v>
      </c>
      <c r="AC11" s="441" t="s">
        <v>1072</v>
      </c>
      <c r="AD11" s="441" t="s">
        <v>1073</v>
      </c>
    </row>
    <row r="12" spans="1:30">
      <c r="A12" s="443" t="s">
        <v>1074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</row>
    <row r="13" spans="1:30" ht="36" customHeight="1">
      <c r="A13" s="444" t="s">
        <v>1075</v>
      </c>
      <c r="B13" s="444"/>
      <c r="C13" s="444" t="s">
        <v>1076</v>
      </c>
      <c r="D13" s="444" t="s">
        <v>1077</v>
      </c>
      <c r="E13" s="444" t="s">
        <v>1078</v>
      </c>
      <c r="F13" s="444" t="s">
        <v>1079</v>
      </c>
      <c r="G13" s="444" t="s">
        <v>1079</v>
      </c>
      <c r="H13" s="444" t="s">
        <v>1080</v>
      </c>
      <c r="I13" s="444" t="s">
        <v>1080</v>
      </c>
      <c r="J13" s="444" t="s">
        <v>1081</v>
      </c>
      <c r="K13" s="444" t="s">
        <v>1081</v>
      </c>
      <c r="L13" s="444" t="s">
        <v>1082</v>
      </c>
      <c r="M13" s="444" t="s">
        <v>1082</v>
      </c>
      <c r="N13" s="444" t="s">
        <v>1083</v>
      </c>
      <c r="O13" s="444" t="s">
        <v>1084</v>
      </c>
      <c r="P13" s="444" t="s">
        <v>1085</v>
      </c>
      <c r="Q13" s="444" t="s">
        <v>1086</v>
      </c>
    </row>
    <row r="14" spans="1:30" ht="18">
      <c r="A14" s="441" t="s">
        <v>283</v>
      </c>
      <c r="B14" s="441" t="s">
        <v>1087</v>
      </c>
      <c r="C14" s="441" t="s">
        <v>280</v>
      </c>
      <c r="D14" s="441" t="s">
        <v>1088</v>
      </c>
      <c r="E14" s="441" t="s">
        <v>53</v>
      </c>
      <c r="F14" s="441" t="s">
        <v>1089</v>
      </c>
      <c r="G14" s="441" t="s">
        <v>1090</v>
      </c>
      <c r="H14" s="441" t="s">
        <v>1091</v>
      </c>
      <c r="I14" s="441" t="s">
        <v>1092</v>
      </c>
      <c r="J14" s="441" t="s">
        <v>1093</v>
      </c>
      <c r="K14" s="441" t="s">
        <v>1094</v>
      </c>
      <c r="L14" s="441" t="s">
        <v>1095</v>
      </c>
      <c r="M14" s="441" t="s">
        <v>1096</v>
      </c>
      <c r="N14" s="441" t="s">
        <v>1097</v>
      </c>
      <c r="O14" s="441" t="s">
        <v>1098</v>
      </c>
      <c r="P14" s="441" t="s">
        <v>1099</v>
      </c>
      <c r="R14" s="441" t="s">
        <v>52</v>
      </c>
      <c r="S14" s="441" t="s">
        <v>52</v>
      </c>
    </row>
    <row r="15" spans="1:30">
      <c r="A15" s="441" t="s">
        <v>30</v>
      </c>
      <c r="B15" s="441" t="s">
        <v>30</v>
      </c>
      <c r="C15" s="441" t="s">
        <v>30</v>
      </c>
      <c r="D15" s="441" t="s">
        <v>36</v>
      </c>
      <c r="E15" s="441" t="s">
        <v>1100</v>
      </c>
      <c r="F15" s="441" t="s">
        <v>1101</v>
      </c>
      <c r="G15" s="441" t="s">
        <v>1101</v>
      </c>
      <c r="H15" s="441" t="s">
        <v>31</v>
      </c>
      <c r="I15" s="441" t="s">
        <v>31</v>
      </c>
      <c r="J15" s="441" t="s">
        <v>1102</v>
      </c>
      <c r="K15" s="441" t="s">
        <v>1102</v>
      </c>
      <c r="L15" s="441" t="s">
        <v>1102</v>
      </c>
      <c r="M15" s="441" t="s">
        <v>1102</v>
      </c>
      <c r="N15" s="441" t="s">
        <v>1101</v>
      </c>
      <c r="O15" s="441" t="s">
        <v>1102</v>
      </c>
      <c r="P15" s="441" t="s">
        <v>1103</v>
      </c>
      <c r="Q15" s="441" t="s">
        <v>1104</v>
      </c>
      <c r="R15" s="441" t="s">
        <v>31</v>
      </c>
      <c r="S15" s="441" t="s">
        <v>31</v>
      </c>
    </row>
    <row r="16" spans="1:30">
      <c r="A16" s="441">
        <v>40</v>
      </c>
      <c r="B16" s="441">
        <v>20</v>
      </c>
      <c r="C16" s="441">
        <v>2</v>
      </c>
      <c r="D16" s="441">
        <v>1.68</v>
      </c>
      <c r="E16" s="441">
        <v>2.14</v>
      </c>
      <c r="F16" s="441">
        <v>4.05</v>
      </c>
      <c r="G16" s="441">
        <v>1.34</v>
      </c>
      <c r="H16" s="445">
        <v>1.38</v>
      </c>
      <c r="I16" s="441">
        <v>0.79300000000000004</v>
      </c>
      <c r="J16" s="441">
        <v>2.02</v>
      </c>
      <c r="K16" s="441">
        <v>1.34</v>
      </c>
      <c r="L16" s="441">
        <v>2.61</v>
      </c>
      <c r="M16" s="441">
        <v>1.6</v>
      </c>
      <c r="N16" s="441">
        <v>3.45</v>
      </c>
      <c r="O16" s="441">
        <v>2.36</v>
      </c>
      <c r="P16" s="441">
        <v>0.113</v>
      </c>
      <c r="Q16" s="441">
        <v>596</v>
      </c>
      <c r="R16" s="441">
        <f t="shared" ref="R16:R79" si="0">A16-C16*2</f>
        <v>36</v>
      </c>
      <c r="S16" s="441">
        <f t="shared" ref="S16:S79" si="1">B16-C16*2</f>
        <v>16</v>
      </c>
    </row>
    <row r="17" spans="1:19">
      <c r="A17" s="441">
        <v>40</v>
      </c>
      <c r="B17" s="441">
        <v>20</v>
      </c>
      <c r="C17" s="441">
        <v>2.5</v>
      </c>
      <c r="D17" s="441">
        <v>2.0299999999999998</v>
      </c>
      <c r="E17" s="441">
        <v>2.59</v>
      </c>
      <c r="F17" s="441">
        <v>4.6900000000000004</v>
      </c>
      <c r="G17" s="441">
        <v>1.54</v>
      </c>
      <c r="H17" s="441">
        <v>1.35</v>
      </c>
      <c r="I17" s="441">
        <v>0.77</v>
      </c>
      <c r="J17" s="441">
        <v>2.35</v>
      </c>
      <c r="K17" s="441">
        <v>1.54</v>
      </c>
      <c r="L17" s="441">
        <v>3.09</v>
      </c>
      <c r="M17" s="441">
        <v>1.88</v>
      </c>
      <c r="N17" s="441">
        <v>4.0599999999999996</v>
      </c>
      <c r="O17" s="441">
        <v>2.72</v>
      </c>
      <c r="P17" s="441">
        <v>0.111</v>
      </c>
      <c r="Q17" s="441">
        <v>492</v>
      </c>
      <c r="R17" s="441">
        <f t="shared" si="0"/>
        <v>35</v>
      </c>
      <c r="S17" s="441">
        <f t="shared" si="1"/>
        <v>15</v>
      </c>
    </row>
    <row r="18" spans="1:19">
      <c r="A18" s="441">
        <v>40</v>
      </c>
      <c r="B18" s="441">
        <v>20</v>
      </c>
      <c r="C18" s="441">
        <v>3</v>
      </c>
      <c r="D18" s="441">
        <v>2.36</v>
      </c>
      <c r="E18" s="441">
        <v>3.01</v>
      </c>
      <c r="F18" s="441">
        <v>5.0999999999999996</v>
      </c>
      <c r="G18" s="441">
        <v>1.68</v>
      </c>
      <c r="H18" s="441">
        <v>1.32</v>
      </c>
      <c r="I18" s="441">
        <v>0.748</v>
      </c>
      <c r="J18" s="441">
        <v>2.6</v>
      </c>
      <c r="K18" s="441">
        <v>1.68</v>
      </c>
      <c r="L18" s="441">
        <v>3.5</v>
      </c>
      <c r="M18" s="441">
        <v>2.12</v>
      </c>
      <c r="N18" s="441">
        <v>4.57</v>
      </c>
      <c r="O18" s="441">
        <v>3</v>
      </c>
      <c r="P18" s="441">
        <v>0.11</v>
      </c>
      <c r="Q18" s="441">
        <v>423</v>
      </c>
      <c r="R18" s="441">
        <f t="shared" si="0"/>
        <v>34</v>
      </c>
      <c r="S18" s="441">
        <f t="shared" si="1"/>
        <v>14</v>
      </c>
    </row>
    <row r="19" spans="1:19">
      <c r="A19" s="441">
        <v>50</v>
      </c>
      <c r="B19" s="441">
        <v>30</v>
      </c>
      <c r="C19" s="441">
        <v>2</v>
      </c>
      <c r="D19" s="441">
        <v>2.31</v>
      </c>
      <c r="E19" s="441">
        <v>2.94</v>
      </c>
      <c r="F19" s="441">
        <v>9.51</v>
      </c>
      <c r="G19" s="441">
        <v>4.29</v>
      </c>
      <c r="H19" s="441">
        <v>1.8</v>
      </c>
      <c r="I19" s="441">
        <v>1.21</v>
      </c>
      <c r="J19" s="441">
        <v>3.81</v>
      </c>
      <c r="K19" s="441">
        <v>2.86</v>
      </c>
      <c r="L19" s="441">
        <v>4.74</v>
      </c>
      <c r="M19" s="441">
        <v>3.33</v>
      </c>
      <c r="N19" s="441">
        <v>9.77</v>
      </c>
      <c r="O19" s="441">
        <v>4.84</v>
      </c>
      <c r="P19" s="441">
        <v>0.153</v>
      </c>
      <c r="Q19" s="441">
        <v>434</v>
      </c>
      <c r="R19" s="441">
        <f t="shared" si="0"/>
        <v>46</v>
      </c>
      <c r="S19" s="441">
        <f t="shared" si="1"/>
        <v>26</v>
      </c>
    </row>
    <row r="20" spans="1:19">
      <c r="A20" s="441">
        <v>50</v>
      </c>
      <c r="B20" s="441">
        <v>30</v>
      </c>
      <c r="C20" s="441">
        <v>2.5</v>
      </c>
      <c r="D20" s="441">
        <v>2.82</v>
      </c>
      <c r="E20" s="441">
        <v>3.59</v>
      </c>
      <c r="F20" s="441">
        <v>11.3</v>
      </c>
      <c r="G20" s="441">
        <v>5.05</v>
      </c>
      <c r="H20" s="441">
        <v>1.77</v>
      </c>
      <c r="I20" s="441">
        <v>1.19</v>
      </c>
      <c r="J20" s="441">
        <v>4.5199999999999996</v>
      </c>
      <c r="K20" s="441">
        <v>3.37</v>
      </c>
      <c r="L20" s="441">
        <v>5.7</v>
      </c>
      <c r="M20" s="441">
        <v>3.98</v>
      </c>
      <c r="N20" s="441">
        <v>11.7</v>
      </c>
      <c r="O20" s="441">
        <v>5.72</v>
      </c>
      <c r="P20" s="441">
        <v>0.151</v>
      </c>
      <c r="Q20" s="441">
        <v>355</v>
      </c>
      <c r="R20" s="441">
        <f t="shared" si="0"/>
        <v>45</v>
      </c>
      <c r="S20" s="441">
        <f t="shared" si="1"/>
        <v>25</v>
      </c>
    </row>
    <row r="21" spans="1:19">
      <c r="A21" s="441">
        <v>50</v>
      </c>
      <c r="B21" s="441">
        <v>30</v>
      </c>
      <c r="C21" s="441">
        <v>3</v>
      </c>
      <c r="D21" s="441">
        <v>3.3</v>
      </c>
      <c r="E21" s="441">
        <v>4.21</v>
      </c>
      <c r="F21" s="441">
        <v>12.8</v>
      </c>
      <c r="G21" s="441">
        <v>5.7</v>
      </c>
      <c r="H21" s="441">
        <v>1.75</v>
      </c>
      <c r="I21" s="441">
        <v>1.1599999999999999</v>
      </c>
      <c r="J21" s="441">
        <v>5.13</v>
      </c>
      <c r="K21" s="441">
        <v>3.8</v>
      </c>
      <c r="L21" s="441">
        <v>6.57</v>
      </c>
      <c r="M21" s="441">
        <v>4.58</v>
      </c>
      <c r="N21" s="441">
        <v>13.5</v>
      </c>
      <c r="O21" s="441">
        <v>6.49</v>
      </c>
      <c r="P21" s="441">
        <v>0.15</v>
      </c>
      <c r="Q21" s="441">
        <v>303</v>
      </c>
      <c r="R21" s="441">
        <f t="shared" si="0"/>
        <v>44</v>
      </c>
      <c r="S21" s="441">
        <f t="shared" si="1"/>
        <v>24</v>
      </c>
    </row>
    <row r="22" spans="1:19">
      <c r="A22" s="441">
        <v>50</v>
      </c>
      <c r="B22" s="441">
        <v>30</v>
      </c>
      <c r="C22" s="441">
        <v>4</v>
      </c>
      <c r="D22" s="441">
        <v>4.2</v>
      </c>
      <c r="E22" s="441">
        <v>5.35</v>
      </c>
      <c r="F22" s="441">
        <v>15.3</v>
      </c>
      <c r="G22" s="441">
        <v>6.69</v>
      </c>
      <c r="H22" s="441">
        <v>1.69</v>
      </c>
      <c r="I22" s="441">
        <v>1.1200000000000001</v>
      </c>
      <c r="J22" s="441">
        <v>6.1</v>
      </c>
      <c r="K22" s="441">
        <v>4.46</v>
      </c>
      <c r="L22" s="441">
        <v>8.0500000000000007</v>
      </c>
      <c r="M22" s="441">
        <v>5.58</v>
      </c>
      <c r="N22" s="441">
        <v>16.5</v>
      </c>
      <c r="O22" s="441">
        <v>7.71</v>
      </c>
      <c r="P22" s="441">
        <v>0.14599999999999999</v>
      </c>
      <c r="Q22" s="441">
        <v>238</v>
      </c>
      <c r="R22" s="441">
        <f t="shared" si="0"/>
        <v>42</v>
      </c>
      <c r="S22" s="441">
        <f t="shared" si="1"/>
        <v>22</v>
      </c>
    </row>
    <row r="23" spans="1:19">
      <c r="A23" s="441">
        <v>60</v>
      </c>
      <c r="B23" s="441">
        <v>40</v>
      </c>
      <c r="C23" s="441">
        <v>2</v>
      </c>
      <c r="D23" s="441">
        <v>2.93</v>
      </c>
      <c r="E23" s="441">
        <v>3.74</v>
      </c>
      <c r="F23" s="441">
        <v>18.399999999999999</v>
      </c>
      <c r="G23" s="441">
        <v>9.83</v>
      </c>
      <c r="H23" s="441">
        <v>2.2200000000000002</v>
      </c>
      <c r="I23" s="441">
        <v>1.62</v>
      </c>
      <c r="J23" s="441">
        <v>6.14</v>
      </c>
      <c r="K23" s="441">
        <v>4.92</v>
      </c>
      <c r="L23" s="441">
        <v>7.47</v>
      </c>
      <c r="M23" s="441">
        <v>5.65</v>
      </c>
      <c r="N23" s="441">
        <v>20.7</v>
      </c>
      <c r="O23" s="441">
        <v>8.1199999999999992</v>
      </c>
      <c r="P23" s="441">
        <v>0.193</v>
      </c>
      <c r="Q23" s="441">
        <v>341</v>
      </c>
      <c r="R23" s="441">
        <f t="shared" si="0"/>
        <v>56</v>
      </c>
      <c r="S23" s="441">
        <f t="shared" si="1"/>
        <v>36</v>
      </c>
    </row>
    <row r="24" spans="1:19">
      <c r="A24" s="441">
        <v>60</v>
      </c>
      <c r="B24" s="441">
        <v>40</v>
      </c>
      <c r="C24" s="441">
        <v>2.5</v>
      </c>
      <c r="D24" s="441">
        <v>3.6</v>
      </c>
      <c r="E24" s="441">
        <v>4.59</v>
      </c>
      <c r="F24" s="441">
        <v>22.1</v>
      </c>
      <c r="G24" s="441">
        <v>11.7</v>
      </c>
      <c r="H24" s="441">
        <v>2.19</v>
      </c>
      <c r="I24" s="441">
        <v>1.6</v>
      </c>
      <c r="J24" s="441">
        <v>7.36</v>
      </c>
      <c r="K24" s="441">
        <v>5.87</v>
      </c>
      <c r="L24" s="441">
        <v>9.06</v>
      </c>
      <c r="M24" s="441">
        <v>6.84</v>
      </c>
      <c r="N24" s="441">
        <v>25.1</v>
      </c>
      <c r="O24" s="441">
        <v>9.7200000000000006</v>
      </c>
      <c r="P24" s="441">
        <v>0.191</v>
      </c>
      <c r="Q24" s="441">
        <v>278</v>
      </c>
      <c r="R24" s="441">
        <f t="shared" si="0"/>
        <v>55</v>
      </c>
      <c r="S24" s="441">
        <f t="shared" si="1"/>
        <v>35</v>
      </c>
    </row>
    <row r="25" spans="1:19">
      <c r="A25" s="441">
        <v>60</v>
      </c>
      <c r="B25" s="441">
        <v>40</v>
      </c>
      <c r="C25" s="441">
        <v>3</v>
      </c>
      <c r="D25" s="441">
        <v>4.25</v>
      </c>
      <c r="E25" s="441">
        <v>5.41</v>
      </c>
      <c r="F25" s="441">
        <v>25.4</v>
      </c>
      <c r="G25" s="441">
        <v>13.4</v>
      </c>
      <c r="H25" s="441">
        <v>2.17</v>
      </c>
      <c r="I25" s="441">
        <v>1.58</v>
      </c>
      <c r="J25" s="441">
        <v>8.4600000000000009</v>
      </c>
      <c r="K25" s="441">
        <v>6.72</v>
      </c>
      <c r="L25" s="441">
        <v>10.5</v>
      </c>
      <c r="M25" s="441">
        <v>7.94</v>
      </c>
      <c r="N25" s="441">
        <v>29.3</v>
      </c>
      <c r="O25" s="441">
        <v>11.2</v>
      </c>
      <c r="P25" s="441">
        <v>0.19</v>
      </c>
      <c r="Q25" s="441">
        <v>236</v>
      </c>
      <c r="R25" s="441">
        <f t="shared" si="0"/>
        <v>54</v>
      </c>
      <c r="S25" s="441">
        <f t="shared" si="1"/>
        <v>34</v>
      </c>
    </row>
    <row r="26" spans="1:19">
      <c r="A26" s="441">
        <v>60</v>
      </c>
      <c r="B26" s="441">
        <v>40</v>
      </c>
      <c r="C26" s="441">
        <v>4</v>
      </c>
      <c r="D26" s="441">
        <v>5.45</v>
      </c>
      <c r="E26" s="441">
        <v>6.95</v>
      </c>
      <c r="F26" s="441">
        <v>31</v>
      </c>
      <c r="G26" s="441">
        <v>16.3</v>
      </c>
      <c r="H26" s="441">
        <v>2.11</v>
      </c>
      <c r="I26" s="441">
        <v>1.53</v>
      </c>
      <c r="J26" s="441">
        <v>10.3</v>
      </c>
      <c r="K26" s="441">
        <v>8.14</v>
      </c>
      <c r="L26" s="441">
        <v>13.2</v>
      </c>
      <c r="M26" s="441">
        <v>9.89</v>
      </c>
      <c r="N26" s="441">
        <v>36.700000000000003</v>
      </c>
      <c r="O26" s="441">
        <v>13.7</v>
      </c>
      <c r="P26" s="441">
        <v>0.186</v>
      </c>
      <c r="Q26" s="441">
        <v>183</v>
      </c>
      <c r="R26" s="441">
        <f t="shared" si="0"/>
        <v>52</v>
      </c>
      <c r="S26" s="441">
        <f t="shared" si="1"/>
        <v>32</v>
      </c>
    </row>
    <row r="27" spans="1:19">
      <c r="A27" s="441">
        <v>60</v>
      </c>
      <c r="B27" s="441">
        <v>40</v>
      </c>
      <c r="C27" s="441">
        <v>5</v>
      </c>
      <c r="D27" s="441">
        <v>6.56</v>
      </c>
      <c r="E27" s="441">
        <v>8.36</v>
      </c>
      <c r="F27" s="441">
        <v>35.299999999999997</v>
      </c>
      <c r="G27" s="441">
        <v>18.399999999999999</v>
      </c>
      <c r="H27" s="441">
        <v>2.06</v>
      </c>
      <c r="I27" s="441">
        <v>1.48</v>
      </c>
      <c r="J27" s="441">
        <v>11.8</v>
      </c>
      <c r="K27" s="441">
        <v>9.2100000000000009</v>
      </c>
      <c r="L27" s="441">
        <v>15.4</v>
      </c>
      <c r="M27" s="441">
        <v>11.5</v>
      </c>
      <c r="N27" s="441">
        <v>42.8</v>
      </c>
      <c r="O27" s="441">
        <v>15.6</v>
      </c>
      <c r="P27" s="441">
        <v>0.183</v>
      </c>
      <c r="Q27" s="441">
        <v>152</v>
      </c>
      <c r="R27" s="441">
        <f t="shared" si="0"/>
        <v>50</v>
      </c>
      <c r="S27" s="441">
        <f t="shared" si="1"/>
        <v>30</v>
      </c>
    </row>
    <row r="28" spans="1:19">
      <c r="A28" s="441">
        <v>70</v>
      </c>
      <c r="B28" s="441">
        <v>50</v>
      </c>
      <c r="C28" s="441">
        <v>2</v>
      </c>
      <c r="D28" s="441">
        <v>3.56</v>
      </c>
      <c r="E28" s="441">
        <v>4.54</v>
      </c>
      <c r="F28" s="441">
        <v>31.5</v>
      </c>
      <c r="G28" s="441">
        <v>18.8</v>
      </c>
      <c r="H28" s="441">
        <v>2.63</v>
      </c>
      <c r="I28" s="441">
        <v>2.0299999999999998</v>
      </c>
      <c r="J28" s="441">
        <v>8.99</v>
      </c>
      <c r="K28" s="441">
        <v>7.5</v>
      </c>
      <c r="L28" s="441">
        <v>10.8</v>
      </c>
      <c r="M28" s="441">
        <v>8.58</v>
      </c>
      <c r="N28" s="441">
        <v>37.5</v>
      </c>
      <c r="O28" s="441">
        <v>12.2</v>
      </c>
      <c r="P28" s="441">
        <v>0.23300000000000001</v>
      </c>
      <c r="Q28" s="441">
        <v>281</v>
      </c>
      <c r="R28" s="441">
        <f t="shared" si="0"/>
        <v>66</v>
      </c>
      <c r="S28" s="441">
        <f t="shared" si="1"/>
        <v>46</v>
      </c>
    </row>
    <row r="29" spans="1:19">
      <c r="A29" s="441">
        <v>70</v>
      </c>
      <c r="B29" s="441">
        <v>50</v>
      </c>
      <c r="C29" s="441">
        <v>2.5</v>
      </c>
      <c r="D29" s="441">
        <v>4.3899999999999997</v>
      </c>
      <c r="E29" s="441">
        <v>5.59</v>
      </c>
      <c r="F29" s="441">
        <v>38</v>
      </c>
      <c r="G29" s="441">
        <v>22.6</v>
      </c>
      <c r="H29" s="441">
        <v>2.61</v>
      </c>
      <c r="I29" s="441">
        <v>2.0099999999999998</v>
      </c>
      <c r="J29" s="441">
        <v>10.9</v>
      </c>
      <c r="K29" s="441">
        <v>9.0399999999999991</v>
      </c>
      <c r="L29" s="441">
        <v>13.2</v>
      </c>
      <c r="M29" s="441">
        <v>10.4</v>
      </c>
      <c r="N29" s="441">
        <v>45.8</v>
      </c>
      <c r="O29" s="441">
        <v>14.7</v>
      </c>
      <c r="P29" s="441">
        <v>0.23100000000000001</v>
      </c>
      <c r="Q29" s="441">
        <v>228</v>
      </c>
      <c r="R29" s="441">
        <f t="shared" si="0"/>
        <v>65</v>
      </c>
      <c r="S29" s="441">
        <f t="shared" si="1"/>
        <v>45</v>
      </c>
    </row>
    <row r="30" spans="1:19">
      <c r="A30" s="441">
        <v>70</v>
      </c>
      <c r="B30" s="441">
        <v>50</v>
      </c>
      <c r="C30" s="441">
        <v>3</v>
      </c>
      <c r="D30" s="441">
        <v>5.19</v>
      </c>
      <c r="E30" s="441">
        <v>6.61</v>
      </c>
      <c r="F30" s="441">
        <v>44.1</v>
      </c>
      <c r="G30" s="441">
        <v>26.1</v>
      </c>
      <c r="H30" s="441">
        <v>2.58</v>
      </c>
      <c r="I30" s="441">
        <v>1.99</v>
      </c>
      <c r="J30" s="441">
        <v>12.6</v>
      </c>
      <c r="K30" s="441">
        <v>10.4</v>
      </c>
      <c r="L30" s="441">
        <v>15.4</v>
      </c>
      <c r="M30" s="441">
        <v>12.2</v>
      </c>
      <c r="N30" s="441">
        <v>53.6</v>
      </c>
      <c r="O30" s="441">
        <v>17.100000000000001</v>
      </c>
      <c r="P30" s="441">
        <v>0.23</v>
      </c>
      <c r="Q30" s="441">
        <v>193</v>
      </c>
      <c r="R30" s="441">
        <f t="shared" si="0"/>
        <v>64</v>
      </c>
      <c r="S30" s="441">
        <f t="shared" si="1"/>
        <v>44</v>
      </c>
    </row>
    <row r="31" spans="1:19">
      <c r="A31" s="441">
        <v>70</v>
      </c>
      <c r="B31" s="441">
        <v>50</v>
      </c>
      <c r="C31" s="441">
        <v>4</v>
      </c>
      <c r="D31" s="441">
        <v>6.71</v>
      </c>
      <c r="E31" s="441">
        <v>8.5500000000000007</v>
      </c>
      <c r="F31" s="441">
        <v>54.7</v>
      </c>
      <c r="G31" s="441">
        <v>32.200000000000003</v>
      </c>
      <c r="H31" s="441">
        <v>2.5299999999999998</v>
      </c>
      <c r="I31" s="441">
        <v>1.94</v>
      </c>
      <c r="J31" s="441">
        <v>15.6</v>
      </c>
      <c r="K31" s="441">
        <v>12.9</v>
      </c>
      <c r="L31" s="441">
        <v>19.5</v>
      </c>
      <c r="M31" s="441">
        <v>15.4</v>
      </c>
      <c r="N31" s="441">
        <v>68.099999999999994</v>
      </c>
      <c r="O31" s="441">
        <v>21.2</v>
      </c>
      <c r="P31" s="441">
        <v>0.22600000000000001</v>
      </c>
      <c r="Q31" s="441">
        <v>149</v>
      </c>
      <c r="R31" s="441">
        <f t="shared" si="0"/>
        <v>62</v>
      </c>
      <c r="S31" s="441">
        <f t="shared" si="1"/>
        <v>42</v>
      </c>
    </row>
    <row r="32" spans="1:19">
      <c r="A32" s="441">
        <v>70</v>
      </c>
      <c r="B32" s="441">
        <v>50</v>
      </c>
      <c r="C32" s="441">
        <v>5</v>
      </c>
      <c r="D32" s="441">
        <v>8.1300000000000008</v>
      </c>
      <c r="E32" s="441">
        <v>10.4</v>
      </c>
      <c r="F32" s="441">
        <v>63.5</v>
      </c>
      <c r="G32" s="441">
        <v>37.200000000000003</v>
      </c>
      <c r="H32" s="441">
        <v>2.48</v>
      </c>
      <c r="I32" s="441">
        <v>1.9</v>
      </c>
      <c r="J32" s="441">
        <v>18.100000000000001</v>
      </c>
      <c r="K32" s="441">
        <v>14.9</v>
      </c>
      <c r="L32" s="441">
        <v>23.1</v>
      </c>
      <c r="M32" s="441">
        <v>18.2</v>
      </c>
      <c r="N32" s="441">
        <v>80.8</v>
      </c>
      <c r="O32" s="441">
        <v>24.6</v>
      </c>
      <c r="P32" s="441">
        <v>0.223</v>
      </c>
      <c r="Q32" s="441">
        <v>123</v>
      </c>
      <c r="R32" s="441">
        <f t="shared" si="0"/>
        <v>60</v>
      </c>
      <c r="S32" s="441">
        <f t="shared" si="1"/>
        <v>40</v>
      </c>
    </row>
    <row r="33" spans="1:19">
      <c r="A33" s="441">
        <v>80</v>
      </c>
      <c r="B33" s="441">
        <v>40</v>
      </c>
      <c r="C33" s="441">
        <v>2</v>
      </c>
      <c r="D33" s="441">
        <v>3.56</v>
      </c>
      <c r="E33" s="441">
        <v>4.54</v>
      </c>
      <c r="F33" s="441">
        <v>37.4</v>
      </c>
      <c r="G33" s="441">
        <v>12.7</v>
      </c>
      <c r="H33" s="441">
        <v>2.87</v>
      </c>
      <c r="I33" s="441">
        <v>1.67</v>
      </c>
      <c r="J33" s="441">
        <v>9.34</v>
      </c>
      <c r="K33" s="441">
        <v>6.36</v>
      </c>
      <c r="L33" s="441">
        <v>11.6</v>
      </c>
      <c r="M33" s="441">
        <v>7.17</v>
      </c>
      <c r="N33" s="441">
        <v>30.9</v>
      </c>
      <c r="O33" s="441">
        <v>11</v>
      </c>
      <c r="P33" s="441">
        <v>0.23300000000000001</v>
      </c>
      <c r="Q33" s="441">
        <v>281</v>
      </c>
      <c r="R33" s="441">
        <f t="shared" si="0"/>
        <v>76</v>
      </c>
      <c r="S33" s="441">
        <f t="shared" si="1"/>
        <v>36</v>
      </c>
    </row>
    <row r="34" spans="1:19">
      <c r="A34" s="441">
        <v>80</v>
      </c>
      <c r="B34" s="441">
        <v>40</v>
      </c>
      <c r="C34" s="441">
        <v>2.5</v>
      </c>
      <c r="D34" s="441">
        <v>4.3899999999999997</v>
      </c>
      <c r="E34" s="441">
        <v>5.59</v>
      </c>
      <c r="F34" s="441">
        <v>45.1</v>
      </c>
      <c r="G34" s="441">
        <v>15.3</v>
      </c>
      <c r="H34" s="441">
        <v>2.84</v>
      </c>
      <c r="I34" s="441">
        <v>1.65</v>
      </c>
      <c r="J34" s="441">
        <v>11.3</v>
      </c>
      <c r="K34" s="441">
        <v>7.63</v>
      </c>
      <c r="L34" s="441">
        <v>14.1</v>
      </c>
      <c r="M34" s="441">
        <v>8.7200000000000006</v>
      </c>
      <c r="N34" s="441">
        <v>37.6</v>
      </c>
      <c r="O34" s="441">
        <v>13.2</v>
      </c>
      <c r="P34" s="441">
        <v>0.23100000000000001</v>
      </c>
      <c r="Q34" s="441">
        <v>228</v>
      </c>
      <c r="R34" s="441">
        <f t="shared" si="0"/>
        <v>75</v>
      </c>
      <c r="S34" s="441">
        <f t="shared" si="1"/>
        <v>35</v>
      </c>
    </row>
    <row r="35" spans="1:19">
      <c r="A35" s="441">
        <v>80</v>
      </c>
      <c r="B35" s="441">
        <v>40</v>
      </c>
      <c r="C35" s="441">
        <v>3</v>
      </c>
      <c r="D35" s="441">
        <v>5.19</v>
      </c>
      <c r="E35" s="441">
        <v>6.61</v>
      </c>
      <c r="F35" s="441">
        <v>52.3</v>
      </c>
      <c r="G35" s="441">
        <v>17.600000000000001</v>
      </c>
      <c r="H35" s="441">
        <v>2.81</v>
      </c>
      <c r="I35" s="441">
        <v>1.63</v>
      </c>
      <c r="J35" s="441">
        <v>13.1</v>
      </c>
      <c r="K35" s="441">
        <v>8.7799999999999994</v>
      </c>
      <c r="L35" s="441">
        <v>16.5</v>
      </c>
      <c r="M35" s="441">
        <v>10.199999999999999</v>
      </c>
      <c r="N35" s="441">
        <v>43.9</v>
      </c>
      <c r="O35" s="441">
        <v>15.3</v>
      </c>
      <c r="P35" s="441">
        <v>0.23</v>
      </c>
      <c r="Q35" s="441">
        <v>193</v>
      </c>
      <c r="R35" s="441">
        <f t="shared" si="0"/>
        <v>74</v>
      </c>
      <c r="S35" s="441">
        <f t="shared" si="1"/>
        <v>34</v>
      </c>
    </row>
    <row r="36" spans="1:19">
      <c r="A36" s="441">
        <v>80</v>
      </c>
      <c r="B36" s="441">
        <v>40</v>
      </c>
      <c r="C36" s="441">
        <v>4</v>
      </c>
      <c r="D36" s="441">
        <v>6.71</v>
      </c>
      <c r="E36" s="441">
        <v>8.5500000000000007</v>
      </c>
      <c r="F36" s="441">
        <v>64.8</v>
      </c>
      <c r="G36" s="441">
        <v>21.5</v>
      </c>
      <c r="H36" s="441">
        <v>2.75</v>
      </c>
      <c r="I36" s="441">
        <v>1.59</v>
      </c>
      <c r="J36" s="441">
        <v>16.2</v>
      </c>
      <c r="K36" s="441">
        <v>10.7</v>
      </c>
      <c r="L36" s="441">
        <v>20.9</v>
      </c>
      <c r="M36" s="441">
        <v>12.8</v>
      </c>
      <c r="N36" s="441">
        <v>55.2</v>
      </c>
      <c r="O36" s="441">
        <v>18.8</v>
      </c>
      <c r="P36" s="441">
        <v>0.22600000000000001</v>
      </c>
      <c r="Q36" s="441">
        <v>149</v>
      </c>
      <c r="R36" s="441">
        <f t="shared" si="0"/>
        <v>72</v>
      </c>
      <c r="S36" s="441">
        <f t="shared" si="1"/>
        <v>32</v>
      </c>
    </row>
    <row r="37" spans="1:19">
      <c r="A37" s="441">
        <v>80</v>
      </c>
      <c r="B37" s="441">
        <v>40</v>
      </c>
      <c r="C37" s="441">
        <v>5</v>
      </c>
      <c r="D37" s="441">
        <v>8.1300000000000008</v>
      </c>
      <c r="E37" s="441">
        <v>10.4</v>
      </c>
      <c r="F37" s="441">
        <v>75.099999999999994</v>
      </c>
      <c r="G37" s="441">
        <v>24.6</v>
      </c>
      <c r="H37" s="441">
        <v>2.69</v>
      </c>
      <c r="I37" s="441">
        <v>1.54</v>
      </c>
      <c r="J37" s="441">
        <v>18.8</v>
      </c>
      <c r="K37" s="441">
        <v>12.3</v>
      </c>
      <c r="L37" s="441">
        <v>24.7</v>
      </c>
      <c r="M37" s="441">
        <v>15</v>
      </c>
      <c r="N37" s="441">
        <v>65</v>
      </c>
      <c r="O37" s="441">
        <v>21.7</v>
      </c>
      <c r="P37" s="441">
        <v>0.223</v>
      </c>
      <c r="Q37" s="441">
        <v>123</v>
      </c>
      <c r="R37" s="441">
        <f t="shared" si="0"/>
        <v>70</v>
      </c>
      <c r="S37" s="441">
        <f t="shared" si="1"/>
        <v>30</v>
      </c>
    </row>
    <row r="38" spans="1:19">
      <c r="A38" s="441">
        <v>80</v>
      </c>
      <c r="B38" s="441">
        <v>60</v>
      </c>
      <c r="C38" s="441">
        <v>2</v>
      </c>
      <c r="D38" s="441">
        <v>4.1900000000000004</v>
      </c>
      <c r="E38" s="441">
        <v>5.34</v>
      </c>
      <c r="F38" s="441">
        <v>49.5</v>
      </c>
      <c r="G38" s="441">
        <v>31.9</v>
      </c>
      <c r="H38" s="441">
        <v>3.05</v>
      </c>
      <c r="I38" s="441">
        <v>2.44</v>
      </c>
      <c r="J38" s="441">
        <v>12.4</v>
      </c>
      <c r="K38" s="441">
        <v>10.6</v>
      </c>
      <c r="L38" s="441">
        <v>14.7</v>
      </c>
      <c r="M38" s="441">
        <v>12.1</v>
      </c>
      <c r="N38" s="441">
        <v>61.2</v>
      </c>
      <c r="O38" s="441">
        <v>17.100000000000001</v>
      </c>
      <c r="P38" s="441">
        <v>0.27300000000000002</v>
      </c>
      <c r="Q38" s="441">
        <v>239</v>
      </c>
      <c r="R38" s="441">
        <f t="shared" si="0"/>
        <v>76</v>
      </c>
      <c r="S38" s="441">
        <f t="shared" si="1"/>
        <v>56</v>
      </c>
    </row>
    <row r="39" spans="1:19">
      <c r="A39" s="441">
        <v>80</v>
      </c>
      <c r="B39" s="441">
        <v>60</v>
      </c>
      <c r="C39" s="441">
        <v>2.5</v>
      </c>
      <c r="D39" s="441">
        <v>5.17</v>
      </c>
      <c r="E39" s="441">
        <v>6.59</v>
      </c>
      <c r="F39" s="441">
        <v>60.1</v>
      </c>
      <c r="G39" s="441">
        <v>38.6</v>
      </c>
      <c r="H39" s="441">
        <v>3.02</v>
      </c>
      <c r="I39" s="441">
        <v>2.42</v>
      </c>
      <c r="J39" s="441">
        <v>15</v>
      </c>
      <c r="K39" s="441">
        <v>12.9</v>
      </c>
      <c r="L39" s="441">
        <v>18</v>
      </c>
      <c r="M39" s="441">
        <v>14.8</v>
      </c>
      <c r="N39" s="441">
        <v>75.099999999999994</v>
      </c>
      <c r="O39" s="441">
        <v>20.7</v>
      </c>
      <c r="P39" s="441">
        <v>0.27100000000000002</v>
      </c>
      <c r="Q39" s="441">
        <v>193</v>
      </c>
      <c r="R39" s="441">
        <f t="shared" si="0"/>
        <v>75</v>
      </c>
      <c r="S39" s="441">
        <f t="shared" si="1"/>
        <v>55</v>
      </c>
    </row>
    <row r="40" spans="1:19">
      <c r="A40" s="441">
        <v>80</v>
      </c>
      <c r="B40" s="441">
        <v>60</v>
      </c>
      <c r="C40" s="441">
        <v>3</v>
      </c>
      <c r="D40" s="441">
        <v>6.12</v>
      </c>
      <c r="E40" s="441">
        <v>7.81</v>
      </c>
      <c r="F40" s="441">
        <v>70</v>
      </c>
      <c r="G40" s="441">
        <v>44.9</v>
      </c>
      <c r="H40" s="441">
        <v>3</v>
      </c>
      <c r="I40" s="441">
        <v>2.4</v>
      </c>
      <c r="J40" s="441">
        <v>17.5</v>
      </c>
      <c r="K40" s="441">
        <v>15</v>
      </c>
      <c r="L40" s="441">
        <v>21.2</v>
      </c>
      <c r="M40" s="441">
        <v>17.399999999999999</v>
      </c>
      <c r="N40" s="441">
        <v>88.3</v>
      </c>
      <c r="O40" s="441">
        <v>24.1</v>
      </c>
      <c r="P40" s="441">
        <v>0.27</v>
      </c>
      <c r="Q40" s="441">
        <v>163</v>
      </c>
      <c r="R40" s="441">
        <f t="shared" si="0"/>
        <v>74</v>
      </c>
      <c r="S40" s="441">
        <f t="shared" si="1"/>
        <v>54</v>
      </c>
    </row>
    <row r="41" spans="1:19">
      <c r="A41" s="441">
        <v>80</v>
      </c>
      <c r="B41" s="441">
        <v>60</v>
      </c>
      <c r="C41" s="441">
        <v>4</v>
      </c>
      <c r="D41" s="441">
        <v>7.97</v>
      </c>
      <c r="E41" s="441">
        <v>10.1</v>
      </c>
      <c r="F41" s="441">
        <v>87.9</v>
      </c>
      <c r="G41" s="441">
        <v>56.1</v>
      </c>
      <c r="H41" s="441">
        <v>2.94</v>
      </c>
      <c r="I41" s="441">
        <v>2.35</v>
      </c>
      <c r="J41" s="441">
        <v>22</v>
      </c>
      <c r="K41" s="441">
        <v>18.7</v>
      </c>
      <c r="L41" s="441">
        <v>27</v>
      </c>
      <c r="M41" s="441">
        <v>22.1</v>
      </c>
      <c r="N41" s="441">
        <v>113</v>
      </c>
      <c r="O41" s="441">
        <v>30.3</v>
      </c>
      <c r="P41" s="441">
        <v>0.26600000000000001</v>
      </c>
      <c r="Q41" s="441">
        <v>126</v>
      </c>
      <c r="R41" s="441">
        <f t="shared" si="0"/>
        <v>72</v>
      </c>
      <c r="S41" s="441">
        <f t="shared" si="1"/>
        <v>52</v>
      </c>
    </row>
    <row r="42" spans="1:19">
      <c r="A42" s="441">
        <v>80</v>
      </c>
      <c r="B42" s="441">
        <v>60</v>
      </c>
      <c r="C42" s="441">
        <v>5</v>
      </c>
      <c r="D42" s="441">
        <v>9.6999999999999993</v>
      </c>
      <c r="E42" s="441">
        <v>12.4</v>
      </c>
      <c r="F42" s="441">
        <v>103</v>
      </c>
      <c r="G42" s="441">
        <v>65.7</v>
      </c>
      <c r="H42" s="441">
        <v>2.89</v>
      </c>
      <c r="I42" s="441">
        <v>2.31</v>
      </c>
      <c r="J42" s="441">
        <v>25.8</v>
      </c>
      <c r="K42" s="441">
        <v>21.9</v>
      </c>
      <c r="L42" s="441">
        <v>33.200000000000003</v>
      </c>
      <c r="M42" s="441">
        <v>26.4</v>
      </c>
      <c r="N42" s="441">
        <v>136</v>
      </c>
      <c r="O42" s="441">
        <v>35.700000000000003</v>
      </c>
      <c r="P42" s="441">
        <v>0.26300000000000001</v>
      </c>
      <c r="Q42" s="441">
        <v>103</v>
      </c>
      <c r="R42" s="441">
        <f t="shared" si="0"/>
        <v>70</v>
      </c>
      <c r="S42" s="441">
        <f t="shared" si="1"/>
        <v>50</v>
      </c>
    </row>
    <row r="43" spans="1:19">
      <c r="A43" s="441">
        <v>90</v>
      </c>
      <c r="B43" s="441">
        <v>50</v>
      </c>
      <c r="C43" s="441">
        <v>2</v>
      </c>
      <c r="D43" s="441">
        <v>4.1900000000000004</v>
      </c>
      <c r="E43" s="441">
        <v>5.34</v>
      </c>
      <c r="F43" s="441">
        <v>57.9</v>
      </c>
      <c r="G43" s="441">
        <v>23.4</v>
      </c>
      <c r="H43" s="441">
        <v>3.29</v>
      </c>
      <c r="I43" s="441">
        <v>2.09</v>
      </c>
      <c r="J43" s="441">
        <v>12.9</v>
      </c>
      <c r="K43" s="441">
        <v>9.35</v>
      </c>
      <c r="L43" s="441">
        <v>15.7</v>
      </c>
      <c r="M43" s="441">
        <v>10.5</v>
      </c>
      <c r="N43" s="441">
        <v>53.4</v>
      </c>
      <c r="O43" s="441">
        <v>15.9</v>
      </c>
      <c r="P43" s="441">
        <v>0.27300000000000002</v>
      </c>
      <c r="Q43" s="441">
        <v>239</v>
      </c>
      <c r="R43" s="441">
        <f t="shared" si="0"/>
        <v>86</v>
      </c>
      <c r="S43" s="441">
        <f t="shared" si="1"/>
        <v>46</v>
      </c>
    </row>
    <row r="44" spans="1:19">
      <c r="A44" s="441">
        <v>90</v>
      </c>
      <c r="B44" s="441">
        <v>50</v>
      </c>
      <c r="C44" s="441">
        <v>2.5</v>
      </c>
      <c r="D44" s="441">
        <v>5.17</v>
      </c>
      <c r="E44" s="441">
        <v>6.59</v>
      </c>
      <c r="F44" s="441">
        <v>70.3</v>
      </c>
      <c r="G44" s="441">
        <v>28.2</v>
      </c>
      <c r="H44" s="441">
        <v>3.27</v>
      </c>
      <c r="I44" s="441">
        <v>2.0699999999999998</v>
      </c>
      <c r="J44" s="441">
        <v>15.6</v>
      </c>
      <c r="K44" s="441">
        <v>11.3</v>
      </c>
      <c r="L44" s="441">
        <v>19.3</v>
      </c>
      <c r="M44" s="441">
        <v>12.8</v>
      </c>
      <c r="N44" s="441">
        <v>65.3</v>
      </c>
      <c r="O44" s="441">
        <v>19.2</v>
      </c>
      <c r="P44" s="441">
        <v>0.27100000000000002</v>
      </c>
      <c r="Q44" s="441">
        <v>193</v>
      </c>
      <c r="R44" s="441">
        <f t="shared" si="0"/>
        <v>85</v>
      </c>
      <c r="S44" s="441">
        <f t="shared" si="1"/>
        <v>45</v>
      </c>
    </row>
    <row r="45" spans="1:19">
      <c r="A45" s="441">
        <v>90</v>
      </c>
      <c r="B45" s="441">
        <v>50</v>
      </c>
      <c r="C45" s="441">
        <v>3</v>
      </c>
      <c r="D45" s="441">
        <v>6.13</v>
      </c>
      <c r="E45" s="441">
        <v>7.81</v>
      </c>
      <c r="F45" s="441">
        <v>81.900000000000006</v>
      </c>
      <c r="G45" s="441">
        <v>32.700000000000003</v>
      </c>
      <c r="H45" s="441">
        <v>3.24</v>
      </c>
      <c r="I45" s="441">
        <v>2.0499999999999998</v>
      </c>
      <c r="J45" s="441">
        <v>18.2</v>
      </c>
      <c r="K45" s="441">
        <v>13.1</v>
      </c>
      <c r="L45" s="441">
        <v>22.6</v>
      </c>
      <c r="M45" s="441">
        <v>15</v>
      </c>
      <c r="N45" s="441">
        <v>76.7</v>
      </c>
      <c r="O45" s="441">
        <v>22.4</v>
      </c>
      <c r="P45" s="441">
        <v>0.27</v>
      </c>
      <c r="Q45" s="441">
        <v>163</v>
      </c>
      <c r="R45" s="441">
        <f t="shared" si="0"/>
        <v>84</v>
      </c>
      <c r="S45" s="441">
        <f t="shared" si="1"/>
        <v>44</v>
      </c>
    </row>
    <row r="46" spans="1:19">
      <c r="A46" s="441">
        <v>90</v>
      </c>
      <c r="B46" s="441">
        <v>50</v>
      </c>
      <c r="C46" s="441">
        <v>4</v>
      </c>
      <c r="D46" s="441">
        <v>7.97</v>
      </c>
      <c r="E46" s="441">
        <v>10.1</v>
      </c>
      <c r="F46" s="441">
        <v>103</v>
      </c>
      <c r="G46" s="441">
        <v>41</v>
      </c>
      <c r="H46" s="441">
        <v>3.18</v>
      </c>
      <c r="I46" s="441">
        <v>2</v>
      </c>
      <c r="J46" s="441">
        <v>22.8</v>
      </c>
      <c r="K46" s="441">
        <v>16.3</v>
      </c>
      <c r="L46" s="441">
        <v>28.8</v>
      </c>
      <c r="M46" s="441">
        <v>19.100000000000001</v>
      </c>
      <c r="N46" s="441">
        <v>97.7</v>
      </c>
      <c r="O46" s="441">
        <v>28</v>
      </c>
      <c r="P46" s="441">
        <v>0.26600000000000001</v>
      </c>
      <c r="Q46" s="441">
        <v>126</v>
      </c>
      <c r="R46" s="441">
        <f t="shared" si="0"/>
        <v>82</v>
      </c>
      <c r="S46" s="441">
        <f t="shared" si="1"/>
        <v>42</v>
      </c>
    </row>
    <row r="47" spans="1:19">
      <c r="A47" s="441">
        <v>90</v>
      </c>
      <c r="B47" s="441">
        <v>50</v>
      </c>
      <c r="C47" s="441">
        <v>5</v>
      </c>
      <c r="D47" s="441">
        <v>9.6999999999999993</v>
      </c>
      <c r="E47" s="441">
        <v>12.4</v>
      </c>
      <c r="F47" s="441">
        <v>121</v>
      </c>
      <c r="G47" s="441">
        <v>47</v>
      </c>
      <c r="H47" s="441">
        <v>3.12</v>
      </c>
      <c r="I47" s="441">
        <v>1.96</v>
      </c>
      <c r="J47" s="441">
        <v>26.8</v>
      </c>
      <c r="K47" s="441">
        <v>18.899999999999999</v>
      </c>
      <c r="L47" s="441">
        <v>34.4</v>
      </c>
      <c r="M47" s="441">
        <v>22.7</v>
      </c>
      <c r="N47" s="441">
        <v>116</v>
      </c>
      <c r="O47" s="441">
        <v>32.700000000000003</v>
      </c>
      <c r="P47" s="441">
        <v>0.26300000000000001</v>
      </c>
      <c r="Q47" s="441">
        <v>103</v>
      </c>
      <c r="R47" s="441">
        <f t="shared" si="0"/>
        <v>80</v>
      </c>
      <c r="S47" s="441">
        <f t="shared" si="1"/>
        <v>40</v>
      </c>
    </row>
    <row r="48" spans="1:19">
      <c r="A48" s="441">
        <v>100</v>
      </c>
      <c r="B48" s="441">
        <v>40</v>
      </c>
      <c r="C48" s="441">
        <v>2.5</v>
      </c>
      <c r="D48" s="441">
        <v>5.17</v>
      </c>
      <c r="E48" s="441">
        <v>6.59</v>
      </c>
      <c r="F48" s="441">
        <v>79</v>
      </c>
      <c r="G48" s="441">
        <v>19</v>
      </c>
      <c r="H48" s="441">
        <v>3.47</v>
      </c>
      <c r="I48" s="441">
        <v>1.69</v>
      </c>
      <c r="J48" s="441">
        <v>15.9</v>
      </c>
      <c r="K48" s="441">
        <v>9.39</v>
      </c>
      <c r="L48" s="441">
        <v>20.2</v>
      </c>
      <c r="M48" s="441">
        <v>10.6</v>
      </c>
      <c r="N48" s="441">
        <v>50.5</v>
      </c>
      <c r="O48" s="441">
        <v>16.8</v>
      </c>
      <c r="P48" s="441">
        <v>0.27100000000000002</v>
      </c>
      <c r="Q48" s="441">
        <v>193</v>
      </c>
      <c r="R48" s="441">
        <f t="shared" si="0"/>
        <v>95</v>
      </c>
      <c r="S48" s="441">
        <f t="shared" si="1"/>
        <v>35</v>
      </c>
    </row>
    <row r="49" spans="1:19">
      <c r="A49" s="441">
        <v>100</v>
      </c>
      <c r="B49" s="441">
        <v>40</v>
      </c>
      <c r="C49" s="441">
        <v>3</v>
      </c>
      <c r="D49" s="441">
        <v>6.13</v>
      </c>
      <c r="E49" s="441">
        <v>7.81</v>
      </c>
      <c r="F49" s="441">
        <v>92.3</v>
      </c>
      <c r="G49" s="441">
        <v>21.7</v>
      </c>
      <c r="H49" s="441">
        <v>3.44</v>
      </c>
      <c r="I49" s="441">
        <v>1.67</v>
      </c>
      <c r="J49" s="441">
        <v>18.5</v>
      </c>
      <c r="K49" s="441">
        <v>10.8</v>
      </c>
      <c r="L49" s="441">
        <v>23.7</v>
      </c>
      <c r="M49" s="441">
        <v>12.4</v>
      </c>
      <c r="N49" s="441">
        <v>59</v>
      </c>
      <c r="O49" s="441">
        <v>19.399999999999999</v>
      </c>
      <c r="P49" s="441">
        <v>0.27</v>
      </c>
      <c r="Q49" s="441">
        <v>163</v>
      </c>
      <c r="R49" s="441">
        <f t="shared" si="0"/>
        <v>94</v>
      </c>
      <c r="S49" s="441">
        <f t="shared" si="1"/>
        <v>34</v>
      </c>
    </row>
    <row r="50" spans="1:19">
      <c r="A50" s="441">
        <v>100</v>
      </c>
      <c r="B50" s="441">
        <v>40</v>
      </c>
      <c r="C50" s="441">
        <v>4</v>
      </c>
      <c r="D50" s="441">
        <v>7.97</v>
      </c>
      <c r="E50" s="441">
        <v>10.1</v>
      </c>
      <c r="F50" s="441">
        <v>116</v>
      </c>
      <c r="G50" s="441">
        <v>26.7</v>
      </c>
      <c r="H50" s="441">
        <v>3.38</v>
      </c>
      <c r="I50" s="441">
        <v>1.62</v>
      </c>
      <c r="J50" s="441">
        <v>23.1</v>
      </c>
      <c r="K50" s="441">
        <v>13.3</v>
      </c>
      <c r="L50" s="441">
        <v>30.3</v>
      </c>
      <c r="M50" s="441">
        <v>15.7</v>
      </c>
      <c r="N50" s="441">
        <v>74.5</v>
      </c>
      <c r="O50" s="441">
        <v>24</v>
      </c>
      <c r="P50" s="441">
        <v>0.26600000000000001</v>
      </c>
      <c r="Q50" s="441">
        <v>126</v>
      </c>
      <c r="R50" s="441">
        <f t="shared" si="0"/>
        <v>92</v>
      </c>
      <c r="S50" s="441">
        <f t="shared" si="1"/>
        <v>32</v>
      </c>
    </row>
    <row r="51" spans="1:19">
      <c r="A51" s="441">
        <v>100</v>
      </c>
      <c r="B51" s="441">
        <v>40</v>
      </c>
      <c r="C51" s="441">
        <v>5</v>
      </c>
      <c r="D51" s="441">
        <v>9.6999999999999993</v>
      </c>
      <c r="E51" s="441">
        <v>12.4</v>
      </c>
      <c r="F51" s="441">
        <v>136</v>
      </c>
      <c r="G51" s="441">
        <v>30.8</v>
      </c>
      <c r="H51" s="441">
        <v>3.31</v>
      </c>
      <c r="I51" s="441">
        <v>1.58</v>
      </c>
      <c r="J51" s="441">
        <v>27.1</v>
      </c>
      <c r="K51" s="441">
        <v>15.4</v>
      </c>
      <c r="L51" s="441">
        <v>36.1</v>
      </c>
      <c r="M51" s="441">
        <v>18.5</v>
      </c>
      <c r="N51" s="441">
        <v>87.9</v>
      </c>
      <c r="O51" s="441">
        <v>27.9</v>
      </c>
      <c r="P51" s="441">
        <v>0.26300000000000001</v>
      </c>
      <c r="Q51" s="441">
        <v>103</v>
      </c>
      <c r="R51" s="441">
        <f t="shared" si="0"/>
        <v>90</v>
      </c>
      <c r="S51" s="441">
        <f t="shared" si="1"/>
        <v>30</v>
      </c>
    </row>
    <row r="52" spans="1:19">
      <c r="A52" s="441">
        <v>100</v>
      </c>
      <c r="B52" s="441">
        <v>50</v>
      </c>
      <c r="C52" s="441">
        <v>2.5</v>
      </c>
      <c r="D52" s="441">
        <v>5.56</v>
      </c>
      <c r="E52" s="441">
        <v>7.09</v>
      </c>
      <c r="F52" s="441">
        <v>91.2</v>
      </c>
      <c r="G52" s="441">
        <v>31.1</v>
      </c>
      <c r="H52" s="441">
        <v>3.59</v>
      </c>
      <c r="I52" s="441">
        <v>2.09</v>
      </c>
      <c r="J52" s="441">
        <v>18.2</v>
      </c>
      <c r="K52" s="441">
        <v>12.4</v>
      </c>
      <c r="L52" s="441">
        <v>22.7</v>
      </c>
      <c r="M52" s="441">
        <v>14</v>
      </c>
      <c r="N52" s="441">
        <v>75.400000000000006</v>
      </c>
      <c r="O52" s="441">
        <v>21.5</v>
      </c>
      <c r="P52" s="441">
        <v>0.29099999999999998</v>
      </c>
      <c r="Q52" s="441">
        <v>180</v>
      </c>
      <c r="R52" s="441">
        <f t="shared" si="0"/>
        <v>95</v>
      </c>
      <c r="S52" s="441">
        <f t="shared" si="1"/>
        <v>45</v>
      </c>
    </row>
    <row r="53" spans="1:19">
      <c r="A53" s="441">
        <v>100</v>
      </c>
      <c r="B53" s="441">
        <v>50</v>
      </c>
      <c r="C53" s="441">
        <v>3</v>
      </c>
      <c r="D53" s="441">
        <v>6.6</v>
      </c>
      <c r="E53" s="441">
        <v>8.41</v>
      </c>
      <c r="F53" s="441">
        <v>106</v>
      </c>
      <c r="G53" s="441">
        <v>36.1</v>
      </c>
      <c r="H53" s="441">
        <v>3.56</v>
      </c>
      <c r="I53" s="441">
        <v>2.0699999999999998</v>
      </c>
      <c r="J53" s="441">
        <v>21.3</v>
      </c>
      <c r="K53" s="441">
        <v>14.4</v>
      </c>
      <c r="L53" s="441">
        <v>26.7</v>
      </c>
      <c r="M53" s="441">
        <v>16.399999999999999</v>
      </c>
      <c r="N53" s="441">
        <v>88.6</v>
      </c>
      <c r="O53" s="441">
        <v>25</v>
      </c>
      <c r="P53" s="441">
        <v>0.28999999999999998</v>
      </c>
      <c r="Q53" s="441">
        <v>152</v>
      </c>
      <c r="R53" s="441">
        <f t="shared" si="0"/>
        <v>94</v>
      </c>
      <c r="S53" s="441">
        <f t="shared" si="1"/>
        <v>44</v>
      </c>
    </row>
    <row r="54" spans="1:19">
      <c r="A54" s="441">
        <v>100</v>
      </c>
      <c r="B54" s="441">
        <v>50</v>
      </c>
      <c r="C54" s="441">
        <v>4</v>
      </c>
      <c r="D54" s="441">
        <v>8.59</v>
      </c>
      <c r="E54" s="441">
        <v>10.9</v>
      </c>
      <c r="F54" s="441">
        <v>134</v>
      </c>
      <c r="G54" s="441">
        <v>44.9</v>
      </c>
      <c r="H54" s="441">
        <v>3.5</v>
      </c>
      <c r="I54" s="441">
        <v>2.0299999999999998</v>
      </c>
      <c r="J54" s="441">
        <v>26.8</v>
      </c>
      <c r="K54" s="441">
        <v>18</v>
      </c>
      <c r="L54" s="441">
        <v>34.1</v>
      </c>
      <c r="M54" s="441">
        <v>20.9</v>
      </c>
      <c r="N54" s="441">
        <v>113</v>
      </c>
      <c r="O54" s="441">
        <v>31.3</v>
      </c>
      <c r="P54" s="441">
        <v>0.28599999999999998</v>
      </c>
      <c r="Q54" s="441">
        <v>116</v>
      </c>
      <c r="R54" s="441">
        <f t="shared" si="0"/>
        <v>92</v>
      </c>
      <c r="S54" s="441">
        <f t="shared" si="1"/>
        <v>42</v>
      </c>
    </row>
    <row r="55" spans="1:19">
      <c r="A55" s="441">
        <v>100</v>
      </c>
      <c r="B55" s="441">
        <v>50</v>
      </c>
      <c r="C55" s="441">
        <v>5</v>
      </c>
      <c r="D55" s="441">
        <v>10.5</v>
      </c>
      <c r="E55" s="441">
        <v>13.4</v>
      </c>
      <c r="F55" s="441">
        <v>158</v>
      </c>
      <c r="G55" s="441">
        <v>52.5</v>
      </c>
      <c r="H55" s="441">
        <v>3.44</v>
      </c>
      <c r="I55" s="441">
        <v>1.98</v>
      </c>
      <c r="J55" s="441">
        <v>31.6</v>
      </c>
      <c r="K55" s="441">
        <v>21</v>
      </c>
      <c r="L55" s="441">
        <v>40.799999999999997</v>
      </c>
      <c r="M55" s="441">
        <v>25</v>
      </c>
      <c r="N55" s="441">
        <v>135</v>
      </c>
      <c r="O55" s="441">
        <v>36.799999999999997</v>
      </c>
      <c r="P55" s="441">
        <v>0.28299999999999997</v>
      </c>
      <c r="Q55" s="441">
        <v>95.4</v>
      </c>
      <c r="R55" s="441">
        <f t="shared" si="0"/>
        <v>90</v>
      </c>
      <c r="S55" s="441">
        <f t="shared" si="1"/>
        <v>40</v>
      </c>
    </row>
    <row r="56" spans="1:19">
      <c r="A56" s="441">
        <v>100</v>
      </c>
      <c r="B56" s="441">
        <v>50</v>
      </c>
      <c r="C56" s="441">
        <v>6</v>
      </c>
      <c r="D56" s="441">
        <v>12.3</v>
      </c>
      <c r="E56" s="441">
        <v>15.6</v>
      </c>
      <c r="F56" s="441">
        <v>179</v>
      </c>
      <c r="G56" s="441">
        <v>58.7</v>
      </c>
      <c r="H56" s="441">
        <v>3.38</v>
      </c>
      <c r="I56" s="441">
        <v>1.94</v>
      </c>
      <c r="J56" s="441">
        <v>35.799999999999997</v>
      </c>
      <c r="K56" s="441">
        <v>23.5</v>
      </c>
      <c r="L56" s="441">
        <v>46.9</v>
      </c>
      <c r="M56" s="441">
        <v>28.5</v>
      </c>
      <c r="N56" s="441">
        <v>154</v>
      </c>
      <c r="O56" s="441">
        <v>41.4</v>
      </c>
      <c r="P56" s="441">
        <v>0.27900000000000003</v>
      </c>
      <c r="Q56" s="441">
        <v>81.5</v>
      </c>
      <c r="R56" s="441">
        <f t="shared" si="0"/>
        <v>88</v>
      </c>
      <c r="S56" s="441">
        <f t="shared" si="1"/>
        <v>38</v>
      </c>
    </row>
    <row r="57" spans="1:19">
      <c r="A57" s="441">
        <v>100</v>
      </c>
      <c r="B57" s="441">
        <v>50</v>
      </c>
      <c r="C57" s="441">
        <v>6.3</v>
      </c>
      <c r="D57" s="441">
        <v>12.5</v>
      </c>
      <c r="E57" s="441">
        <v>15.9</v>
      </c>
      <c r="F57" s="441">
        <v>176</v>
      </c>
      <c r="G57" s="441">
        <v>58.2</v>
      </c>
      <c r="H57" s="441">
        <v>3.32</v>
      </c>
      <c r="I57" s="441">
        <v>1.91</v>
      </c>
      <c r="J57" s="441">
        <v>35.1</v>
      </c>
      <c r="K57" s="441">
        <v>23.3</v>
      </c>
      <c r="L57" s="441">
        <v>46.9</v>
      </c>
      <c r="M57" s="441">
        <v>28.6</v>
      </c>
      <c r="N57" s="441">
        <v>158</v>
      </c>
      <c r="O57" s="441">
        <v>42.1</v>
      </c>
      <c r="P57" s="441">
        <v>0.27300000000000002</v>
      </c>
      <c r="Q57" s="441">
        <v>79.900000000000006</v>
      </c>
      <c r="R57" s="441">
        <f t="shared" si="0"/>
        <v>87.4</v>
      </c>
      <c r="S57" s="441">
        <f t="shared" si="1"/>
        <v>37.4</v>
      </c>
    </row>
    <row r="58" spans="1:19">
      <c r="A58" s="441">
        <v>100</v>
      </c>
      <c r="B58" s="441">
        <v>60</v>
      </c>
      <c r="C58" s="441">
        <v>2.5</v>
      </c>
      <c r="D58" s="441">
        <v>5.96</v>
      </c>
      <c r="E58" s="441">
        <v>7.6</v>
      </c>
      <c r="F58" s="441">
        <v>103</v>
      </c>
      <c r="G58" s="441">
        <v>46.9</v>
      </c>
      <c r="H58" s="441">
        <v>3.69</v>
      </c>
      <c r="I58" s="441">
        <v>2.4900000000000002</v>
      </c>
      <c r="J58" s="441">
        <v>20.6</v>
      </c>
      <c r="K58" s="441">
        <v>15.6</v>
      </c>
      <c r="L58" s="441">
        <v>25.1</v>
      </c>
      <c r="M58" s="441">
        <v>17.7</v>
      </c>
      <c r="N58" s="441">
        <v>103</v>
      </c>
      <c r="O58" s="441">
        <v>26.2</v>
      </c>
      <c r="P58" s="441">
        <v>0.311</v>
      </c>
      <c r="Q58" s="441">
        <v>168</v>
      </c>
      <c r="R58" s="441">
        <f t="shared" si="0"/>
        <v>95</v>
      </c>
      <c r="S58" s="441">
        <f t="shared" si="1"/>
        <v>55</v>
      </c>
    </row>
    <row r="59" spans="1:19">
      <c r="A59" s="441">
        <v>100</v>
      </c>
      <c r="B59" s="441">
        <v>60</v>
      </c>
      <c r="C59" s="441">
        <v>3</v>
      </c>
      <c r="D59" s="441">
        <v>7.07</v>
      </c>
      <c r="E59" s="441">
        <v>9.01</v>
      </c>
      <c r="F59" s="441">
        <v>121</v>
      </c>
      <c r="G59" s="441">
        <v>54.6</v>
      </c>
      <c r="H59" s="441">
        <v>3.66</v>
      </c>
      <c r="I59" s="441">
        <v>2.46</v>
      </c>
      <c r="J59" s="441">
        <v>24.1</v>
      </c>
      <c r="K59" s="441">
        <v>18.2</v>
      </c>
      <c r="L59" s="441">
        <v>29.6</v>
      </c>
      <c r="M59" s="441">
        <v>20.8</v>
      </c>
      <c r="N59" s="441">
        <v>122</v>
      </c>
      <c r="O59" s="441">
        <v>30.6</v>
      </c>
      <c r="P59" s="441">
        <v>0.31</v>
      </c>
      <c r="Q59" s="441">
        <v>141</v>
      </c>
      <c r="R59" s="441">
        <f t="shared" si="0"/>
        <v>94</v>
      </c>
      <c r="S59" s="441">
        <f t="shared" si="1"/>
        <v>54</v>
      </c>
    </row>
    <row r="60" spans="1:19">
      <c r="A60" s="441">
        <v>100</v>
      </c>
      <c r="B60" s="441">
        <v>60</v>
      </c>
      <c r="C60" s="441">
        <v>4</v>
      </c>
      <c r="D60" s="441">
        <v>9.2200000000000006</v>
      </c>
      <c r="E60" s="441">
        <v>11.7</v>
      </c>
      <c r="F60" s="441">
        <v>153</v>
      </c>
      <c r="G60" s="441">
        <v>68.7</v>
      </c>
      <c r="H60" s="441">
        <v>3.6</v>
      </c>
      <c r="I60" s="441">
        <v>2.42</v>
      </c>
      <c r="J60" s="441">
        <v>30.5</v>
      </c>
      <c r="K60" s="441">
        <v>22.9</v>
      </c>
      <c r="L60" s="441">
        <v>37.9</v>
      </c>
      <c r="M60" s="441">
        <v>26.6</v>
      </c>
      <c r="N60" s="441">
        <v>156</v>
      </c>
      <c r="O60" s="441">
        <v>38.700000000000003</v>
      </c>
      <c r="P60" s="441">
        <v>0.30599999999999999</v>
      </c>
      <c r="Q60" s="441">
        <v>108</v>
      </c>
      <c r="R60" s="441">
        <f t="shared" si="0"/>
        <v>92</v>
      </c>
      <c r="S60" s="441">
        <f t="shared" si="1"/>
        <v>52</v>
      </c>
    </row>
    <row r="61" spans="1:19">
      <c r="A61" s="441">
        <v>100</v>
      </c>
      <c r="B61" s="441">
        <v>60</v>
      </c>
      <c r="C61" s="441">
        <v>5</v>
      </c>
      <c r="D61" s="441">
        <v>11.3</v>
      </c>
      <c r="E61" s="441">
        <v>14.4</v>
      </c>
      <c r="F61" s="441">
        <v>181</v>
      </c>
      <c r="G61" s="441">
        <v>80.8</v>
      </c>
      <c r="H61" s="441">
        <v>3.55</v>
      </c>
      <c r="I61" s="441">
        <v>2.37</v>
      </c>
      <c r="J61" s="441">
        <v>36.200000000000003</v>
      </c>
      <c r="K61" s="441">
        <v>26.9</v>
      </c>
      <c r="L61" s="441">
        <v>45.6</v>
      </c>
      <c r="M61" s="441">
        <v>31.9</v>
      </c>
      <c r="N61" s="441">
        <v>188</v>
      </c>
      <c r="O61" s="441">
        <v>45.8</v>
      </c>
      <c r="P61" s="441">
        <v>0.30299999999999999</v>
      </c>
      <c r="Q61" s="441">
        <v>88.7</v>
      </c>
      <c r="R61" s="441">
        <f t="shared" si="0"/>
        <v>90</v>
      </c>
      <c r="S61" s="441">
        <f t="shared" si="1"/>
        <v>50</v>
      </c>
    </row>
    <row r="62" spans="1:19">
      <c r="A62" s="441">
        <v>100</v>
      </c>
      <c r="B62" s="441">
        <v>60</v>
      </c>
      <c r="C62" s="441">
        <v>6</v>
      </c>
      <c r="D62" s="441">
        <v>13.2</v>
      </c>
      <c r="E62" s="441">
        <v>16.8</v>
      </c>
      <c r="F62" s="441">
        <v>205</v>
      </c>
      <c r="G62" s="441">
        <v>91.2</v>
      </c>
      <c r="H62" s="441">
        <v>3.49</v>
      </c>
      <c r="I62" s="441">
        <v>2.33</v>
      </c>
      <c r="J62" s="441">
        <v>41.1</v>
      </c>
      <c r="K62" s="441">
        <v>30.4</v>
      </c>
      <c r="L62" s="441">
        <v>52.5</v>
      </c>
      <c r="M62" s="441">
        <v>36.6</v>
      </c>
      <c r="N62" s="441">
        <v>216</v>
      </c>
      <c r="O62" s="441">
        <v>51.9</v>
      </c>
      <c r="P62" s="441">
        <v>0.29899999999999999</v>
      </c>
      <c r="Q62" s="441">
        <v>75.7</v>
      </c>
      <c r="R62" s="441">
        <f t="shared" si="0"/>
        <v>88</v>
      </c>
      <c r="S62" s="441">
        <f t="shared" si="1"/>
        <v>48</v>
      </c>
    </row>
    <row r="63" spans="1:19">
      <c r="A63" s="441">
        <v>100</v>
      </c>
      <c r="B63" s="441">
        <v>60</v>
      </c>
      <c r="C63" s="441">
        <v>6.3</v>
      </c>
      <c r="D63" s="441">
        <v>13.5</v>
      </c>
      <c r="E63" s="441">
        <v>17.2</v>
      </c>
      <c r="F63" s="441">
        <v>203</v>
      </c>
      <c r="G63" s="441">
        <v>90.9</v>
      </c>
      <c r="H63" s="441">
        <v>3.44</v>
      </c>
      <c r="I63" s="441">
        <v>2.2999999999999998</v>
      </c>
      <c r="J63" s="441">
        <v>40.700000000000003</v>
      </c>
      <c r="K63" s="441">
        <v>30.3</v>
      </c>
      <c r="L63" s="441">
        <v>52.8</v>
      </c>
      <c r="M63" s="441">
        <v>36.9</v>
      </c>
      <c r="N63" s="441">
        <v>223</v>
      </c>
      <c r="O63" s="441">
        <v>53</v>
      </c>
      <c r="P63" s="441">
        <v>0.29299999999999998</v>
      </c>
      <c r="Q63" s="441">
        <v>74</v>
      </c>
      <c r="R63" s="441">
        <f t="shared" si="0"/>
        <v>87.4</v>
      </c>
      <c r="S63" s="441">
        <f t="shared" si="1"/>
        <v>47.4</v>
      </c>
    </row>
    <row r="64" spans="1:19">
      <c r="A64" s="441">
        <v>100</v>
      </c>
      <c r="B64" s="441">
        <v>80</v>
      </c>
      <c r="C64" s="441">
        <v>2.5</v>
      </c>
      <c r="D64" s="441">
        <v>6.74</v>
      </c>
      <c r="E64" s="441">
        <v>8.59</v>
      </c>
      <c r="F64" s="441">
        <v>127</v>
      </c>
      <c r="G64" s="441">
        <v>90.2</v>
      </c>
      <c r="H64" s="441">
        <v>3.84</v>
      </c>
      <c r="I64" s="441">
        <v>3.24</v>
      </c>
      <c r="J64" s="441">
        <v>25.4</v>
      </c>
      <c r="K64" s="441">
        <v>22.5</v>
      </c>
      <c r="L64" s="441">
        <v>30</v>
      </c>
      <c r="M64" s="441">
        <v>25.8</v>
      </c>
      <c r="N64" s="441">
        <v>166</v>
      </c>
      <c r="O64" s="441">
        <v>35.700000000000003</v>
      </c>
      <c r="P64" s="441">
        <v>0.35099999999999998</v>
      </c>
      <c r="Q64" s="441">
        <v>148</v>
      </c>
      <c r="R64" s="441">
        <f t="shared" si="0"/>
        <v>95</v>
      </c>
      <c r="S64" s="441">
        <f t="shared" si="1"/>
        <v>75</v>
      </c>
    </row>
    <row r="65" spans="1:19">
      <c r="A65" s="441">
        <v>100</v>
      </c>
      <c r="B65" s="441">
        <v>80</v>
      </c>
      <c r="C65" s="441">
        <v>3</v>
      </c>
      <c r="D65" s="441">
        <v>8.01</v>
      </c>
      <c r="E65" s="441">
        <v>10.199999999999999</v>
      </c>
      <c r="F65" s="441">
        <v>149</v>
      </c>
      <c r="G65" s="441">
        <v>106</v>
      </c>
      <c r="H65" s="441">
        <v>3.82</v>
      </c>
      <c r="I65" s="441">
        <v>3.22</v>
      </c>
      <c r="J65" s="441">
        <v>29.8</v>
      </c>
      <c r="K65" s="441">
        <v>26.4</v>
      </c>
      <c r="L65" s="441">
        <v>35.4</v>
      </c>
      <c r="M65" s="441">
        <v>30.4</v>
      </c>
      <c r="N65" s="441">
        <v>196</v>
      </c>
      <c r="O65" s="441">
        <v>41.9</v>
      </c>
      <c r="P65" s="441">
        <v>0.35</v>
      </c>
      <c r="Q65" s="441">
        <v>125</v>
      </c>
      <c r="R65" s="441">
        <f t="shared" si="0"/>
        <v>94</v>
      </c>
      <c r="S65" s="441">
        <f t="shared" si="1"/>
        <v>74</v>
      </c>
    </row>
    <row r="66" spans="1:19">
      <c r="A66" s="441">
        <v>100</v>
      </c>
      <c r="B66" s="441">
        <v>80</v>
      </c>
      <c r="C66" s="441">
        <v>4</v>
      </c>
      <c r="D66" s="441">
        <v>10.5</v>
      </c>
      <c r="E66" s="441">
        <v>13.3</v>
      </c>
      <c r="F66" s="441">
        <v>189</v>
      </c>
      <c r="G66" s="441">
        <v>134</v>
      </c>
      <c r="H66" s="441">
        <v>3.77</v>
      </c>
      <c r="I66" s="441">
        <v>3.17</v>
      </c>
      <c r="J66" s="441">
        <v>37.9</v>
      </c>
      <c r="K66" s="441">
        <v>33.5</v>
      </c>
      <c r="L66" s="441">
        <v>45.6</v>
      </c>
      <c r="M66" s="441">
        <v>39.200000000000003</v>
      </c>
      <c r="N66" s="441">
        <v>254</v>
      </c>
      <c r="O66" s="441">
        <v>53.4</v>
      </c>
      <c r="P66" s="441">
        <v>0.34599999999999997</v>
      </c>
      <c r="Q66" s="441">
        <v>95.4</v>
      </c>
      <c r="R66" s="441">
        <f t="shared" si="0"/>
        <v>92</v>
      </c>
      <c r="S66" s="441">
        <f t="shared" si="1"/>
        <v>72</v>
      </c>
    </row>
    <row r="67" spans="1:19">
      <c r="A67" s="441">
        <v>100</v>
      </c>
      <c r="B67" s="441">
        <v>80</v>
      </c>
      <c r="C67" s="441">
        <v>5</v>
      </c>
      <c r="D67" s="441">
        <v>12.8</v>
      </c>
      <c r="E67" s="441">
        <v>16.399999999999999</v>
      </c>
      <c r="F67" s="441">
        <v>226</v>
      </c>
      <c r="G67" s="441">
        <v>160</v>
      </c>
      <c r="H67" s="441">
        <v>3.72</v>
      </c>
      <c r="I67" s="441">
        <v>3.12</v>
      </c>
      <c r="J67" s="441">
        <v>45.2</v>
      </c>
      <c r="K67" s="441">
        <v>39.9</v>
      </c>
      <c r="L67" s="441">
        <v>55.1</v>
      </c>
      <c r="M67" s="441">
        <v>47.2</v>
      </c>
      <c r="N67" s="441">
        <v>308</v>
      </c>
      <c r="O67" s="441">
        <v>63.7</v>
      </c>
      <c r="P67" s="441">
        <v>0.34300000000000003</v>
      </c>
      <c r="Q67" s="441">
        <v>77.900000000000006</v>
      </c>
      <c r="R67" s="441">
        <f t="shared" si="0"/>
        <v>90</v>
      </c>
      <c r="S67" s="441">
        <f t="shared" si="1"/>
        <v>70</v>
      </c>
    </row>
    <row r="68" spans="1:19">
      <c r="A68" s="441">
        <v>100</v>
      </c>
      <c r="B68" s="441">
        <v>80</v>
      </c>
      <c r="C68" s="441">
        <v>6</v>
      </c>
      <c r="D68" s="441">
        <v>15.1</v>
      </c>
      <c r="E68" s="441">
        <v>19.2</v>
      </c>
      <c r="F68" s="441">
        <v>258</v>
      </c>
      <c r="G68" s="441">
        <v>182</v>
      </c>
      <c r="H68" s="441">
        <v>3.67</v>
      </c>
      <c r="I68" s="441">
        <v>3.08</v>
      </c>
      <c r="J68" s="441">
        <v>51.7</v>
      </c>
      <c r="K68" s="441">
        <v>45.5</v>
      </c>
      <c r="L68" s="441">
        <v>63.8</v>
      </c>
      <c r="M68" s="441">
        <v>54.7</v>
      </c>
      <c r="N68" s="441">
        <v>357</v>
      </c>
      <c r="O68" s="441">
        <v>73</v>
      </c>
      <c r="P68" s="441">
        <v>0.33900000000000002</v>
      </c>
      <c r="Q68" s="441">
        <v>66.2</v>
      </c>
      <c r="R68" s="441">
        <f t="shared" si="0"/>
        <v>88</v>
      </c>
      <c r="S68" s="441">
        <f t="shared" si="1"/>
        <v>68</v>
      </c>
    </row>
    <row r="69" spans="1:19">
      <c r="A69" s="441">
        <v>100</v>
      </c>
      <c r="B69" s="441">
        <v>80</v>
      </c>
      <c r="C69" s="441">
        <v>6.3</v>
      </c>
      <c r="D69" s="441">
        <v>15.5</v>
      </c>
      <c r="E69" s="441">
        <v>19.7</v>
      </c>
      <c r="F69" s="441">
        <v>259</v>
      </c>
      <c r="G69" s="441">
        <v>183</v>
      </c>
      <c r="H69" s="441">
        <v>3.62</v>
      </c>
      <c r="I69" s="441">
        <v>3.04</v>
      </c>
      <c r="J69" s="441">
        <v>51.8</v>
      </c>
      <c r="K69" s="441">
        <v>45.7</v>
      </c>
      <c r="L69" s="441">
        <v>64.400000000000006</v>
      </c>
      <c r="M69" s="441">
        <v>55.4</v>
      </c>
      <c r="N69" s="441">
        <v>371</v>
      </c>
      <c r="O69" s="441">
        <v>75</v>
      </c>
      <c r="P69" s="441">
        <v>0.33300000000000002</v>
      </c>
      <c r="Q69" s="441">
        <v>64.599999999999994</v>
      </c>
      <c r="R69" s="441">
        <f t="shared" si="0"/>
        <v>87.4</v>
      </c>
      <c r="S69" s="441">
        <f t="shared" si="1"/>
        <v>67.400000000000006</v>
      </c>
    </row>
    <row r="70" spans="1:19">
      <c r="A70" s="441">
        <v>120</v>
      </c>
      <c r="B70" s="441">
        <v>60</v>
      </c>
      <c r="C70" s="441">
        <v>2.5</v>
      </c>
      <c r="D70" s="441">
        <v>6.74</v>
      </c>
      <c r="E70" s="441">
        <v>8.59</v>
      </c>
      <c r="F70" s="441">
        <v>161</v>
      </c>
      <c r="G70" s="441">
        <v>55.2</v>
      </c>
      <c r="H70" s="441">
        <v>4.33</v>
      </c>
      <c r="I70" s="441">
        <v>2.5299999999999998</v>
      </c>
      <c r="J70" s="441">
        <v>26.9</v>
      </c>
      <c r="K70" s="441">
        <v>18.399999999999999</v>
      </c>
      <c r="L70" s="441">
        <v>33.200000000000003</v>
      </c>
      <c r="M70" s="441">
        <v>20.6</v>
      </c>
      <c r="N70" s="441">
        <v>133</v>
      </c>
      <c r="O70" s="441">
        <v>31.7</v>
      </c>
      <c r="P70" s="441">
        <v>0.35099999999999998</v>
      </c>
      <c r="Q70" s="441">
        <v>148</v>
      </c>
      <c r="R70" s="441">
        <f t="shared" si="0"/>
        <v>115</v>
      </c>
      <c r="S70" s="441">
        <f t="shared" si="1"/>
        <v>55</v>
      </c>
    </row>
    <row r="71" spans="1:19">
      <c r="A71" s="441">
        <v>120</v>
      </c>
      <c r="B71" s="441">
        <v>60</v>
      </c>
      <c r="C71" s="441">
        <v>3</v>
      </c>
      <c r="D71" s="441">
        <v>8.01</v>
      </c>
      <c r="E71" s="441">
        <v>10.199999999999999</v>
      </c>
      <c r="F71" s="441">
        <v>189</v>
      </c>
      <c r="G71" s="441">
        <v>64.400000000000006</v>
      </c>
      <c r="H71" s="441">
        <v>4.3</v>
      </c>
      <c r="I71" s="441">
        <v>2.5099999999999998</v>
      </c>
      <c r="J71" s="441">
        <v>31.5</v>
      </c>
      <c r="K71" s="441">
        <v>21.5</v>
      </c>
      <c r="L71" s="441">
        <v>39.200000000000003</v>
      </c>
      <c r="M71" s="441">
        <v>24.2</v>
      </c>
      <c r="N71" s="441">
        <v>156</v>
      </c>
      <c r="O71" s="441">
        <v>37.1</v>
      </c>
      <c r="P71" s="441">
        <v>0.35</v>
      </c>
      <c r="Q71" s="441">
        <v>125</v>
      </c>
      <c r="R71" s="441">
        <f t="shared" si="0"/>
        <v>114</v>
      </c>
      <c r="S71" s="441">
        <f t="shared" si="1"/>
        <v>54</v>
      </c>
    </row>
    <row r="72" spans="1:19">
      <c r="A72" s="441">
        <v>120</v>
      </c>
      <c r="B72" s="441">
        <v>60</v>
      </c>
      <c r="C72" s="441">
        <v>4</v>
      </c>
      <c r="D72" s="441">
        <v>10.5</v>
      </c>
      <c r="E72" s="441">
        <v>13.3</v>
      </c>
      <c r="F72" s="441">
        <v>241</v>
      </c>
      <c r="G72" s="441">
        <v>81.2</v>
      </c>
      <c r="H72" s="441">
        <v>4.25</v>
      </c>
      <c r="I72" s="441">
        <v>2.4700000000000002</v>
      </c>
      <c r="J72" s="441">
        <v>40.1</v>
      </c>
      <c r="K72" s="441">
        <v>27.1</v>
      </c>
      <c r="L72" s="441">
        <v>50.5</v>
      </c>
      <c r="M72" s="441">
        <v>31.1</v>
      </c>
      <c r="N72" s="441">
        <v>201</v>
      </c>
      <c r="O72" s="441">
        <v>47</v>
      </c>
      <c r="P72" s="441">
        <v>0.34599999999999997</v>
      </c>
      <c r="Q72" s="441">
        <v>95.4</v>
      </c>
      <c r="R72" s="441">
        <f t="shared" si="0"/>
        <v>112</v>
      </c>
      <c r="S72" s="441">
        <f t="shared" si="1"/>
        <v>52</v>
      </c>
    </row>
    <row r="73" spans="1:19">
      <c r="A73" s="441">
        <v>120</v>
      </c>
      <c r="B73" s="441">
        <v>60</v>
      </c>
      <c r="C73" s="441">
        <v>5</v>
      </c>
      <c r="D73" s="441">
        <v>12.8</v>
      </c>
      <c r="E73" s="441">
        <v>16.399999999999999</v>
      </c>
      <c r="F73" s="441">
        <v>287</v>
      </c>
      <c r="G73" s="441">
        <v>96</v>
      </c>
      <c r="H73" s="441">
        <v>4.1900000000000004</v>
      </c>
      <c r="I73" s="441">
        <v>2.42</v>
      </c>
      <c r="J73" s="441">
        <v>47.8</v>
      </c>
      <c r="K73" s="441">
        <v>32</v>
      </c>
      <c r="L73" s="441">
        <v>60.9</v>
      </c>
      <c r="M73" s="441">
        <v>37.4</v>
      </c>
      <c r="N73" s="441">
        <v>242</v>
      </c>
      <c r="O73" s="441">
        <v>55.8</v>
      </c>
      <c r="P73" s="441">
        <v>0.34300000000000003</v>
      </c>
      <c r="Q73" s="441">
        <v>77.900000000000006</v>
      </c>
      <c r="R73" s="441">
        <f t="shared" si="0"/>
        <v>110</v>
      </c>
      <c r="S73" s="441">
        <f t="shared" si="1"/>
        <v>50</v>
      </c>
    </row>
    <row r="74" spans="1:19">
      <c r="A74" s="441">
        <v>120</v>
      </c>
      <c r="B74" s="441">
        <v>60</v>
      </c>
      <c r="C74" s="441">
        <v>6</v>
      </c>
      <c r="D74" s="441">
        <v>15.1</v>
      </c>
      <c r="E74" s="441">
        <v>19.2</v>
      </c>
      <c r="F74" s="441">
        <v>328</v>
      </c>
      <c r="G74" s="441">
        <v>109</v>
      </c>
      <c r="H74" s="441">
        <v>4.13</v>
      </c>
      <c r="I74" s="441">
        <v>2.38</v>
      </c>
      <c r="J74" s="441">
        <v>54.7</v>
      </c>
      <c r="K74" s="441">
        <v>36.299999999999997</v>
      </c>
      <c r="L74" s="441">
        <v>70.599999999999994</v>
      </c>
      <c r="M74" s="441">
        <v>43.1</v>
      </c>
      <c r="N74" s="441">
        <v>280</v>
      </c>
      <c r="O74" s="441">
        <v>63.6</v>
      </c>
      <c r="P74" s="441">
        <v>0.33900000000000002</v>
      </c>
      <c r="Q74" s="441">
        <v>66.2</v>
      </c>
      <c r="R74" s="441">
        <f t="shared" si="0"/>
        <v>108</v>
      </c>
      <c r="S74" s="441">
        <f t="shared" si="1"/>
        <v>48</v>
      </c>
    </row>
    <row r="75" spans="1:19">
      <c r="A75" s="441">
        <v>120</v>
      </c>
      <c r="B75" s="441">
        <v>60</v>
      </c>
      <c r="C75" s="441">
        <v>6.3</v>
      </c>
      <c r="D75" s="441">
        <v>15.5</v>
      </c>
      <c r="E75" s="441">
        <v>19.7</v>
      </c>
      <c r="F75" s="441">
        <v>327</v>
      </c>
      <c r="G75" s="441">
        <v>109</v>
      </c>
      <c r="H75" s="441">
        <v>4.07</v>
      </c>
      <c r="I75" s="441">
        <v>2.35</v>
      </c>
      <c r="J75" s="441">
        <v>54.5</v>
      </c>
      <c r="K75" s="441">
        <v>36.4</v>
      </c>
      <c r="L75" s="441">
        <v>71.2</v>
      </c>
      <c r="M75" s="441">
        <v>43.7</v>
      </c>
      <c r="N75" s="441">
        <v>289</v>
      </c>
      <c r="O75" s="441">
        <v>65.099999999999994</v>
      </c>
      <c r="P75" s="441">
        <v>0.33300000000000002</v>
      </c>
      <c r="Q75" s="441">
        <v>64.599999999999994</v>
      </c>
      <c r="R75" s="441">
        <f t="shared" si="0"/>
        <v>107.4</v>
      </c>
      <c r="S75" s="441">
        <f t="shared" si="1"/>
        <v>47.4</v>
      </c>
    </row>
    <row r="76" spans="1:19">
      <c r="A76" s="441">
        <v>120</v>
      </c>
      <c r="B76" s="441">
        <v>60</v>
      </c>
      <c r="C76" s="441">
        <v>8</v>
      </c>
      <c r="D76" s="441">
        <v>18.899999999999999</v>
      </c>
      <c r="E76" s="441">
        <v>24</v>
      </c>
      <c r="F76" s="441">
        <v>375</v>
      </c>
      <c r="G76" s="441">
        <v>124</v>
      </c>
      <c r="H76" s="441">
        <v>3.95</v>
      </c>
      <c r="I76" s="441">
        <v>2.27</v>
      </c>
      <c r="J76" s="441">
        <v>62.6</v>
      </c>
      <c r="K76" s="441">
        <v>41.3</v>
      </c>
      <c r="L76" s="441">
        <v>84.1</v>
      </c>
      <c r="M76" s="441">
        <v>51.3</v>
      </c>
      <c r="N76" s="441">
        <v>340</v>
      </c>
      <c r="O76" s="441">
        <v>75</v>
      </c>
      <c r="P76" s="441">
        <v>0.32600000000000001</v>
      </c>
      <c r="Q76" s="441">
        <v>53</v>
      </c>
      <c r="R76" s="441">
        <f t="shared" si="0"/>
        <v>104</v>
      </c>
      <c r="S76" s="441">
        <f t="shared" si="1"/>
        <v>44</v>
      </c>
    </row>
    <row r="77" spans="1:19">
      <c r="A77" s="441">
        <v>120</v>
      </c>
      <c r="B77" s="441">
        <v>80</v>
      </c>
      <c r="C77" s="441">
        <v>3</v>
      </c>
      <c r="D77" s="441">
        <v>9</v>
      </c>
      <c r="E77" s="441">
        <v>11.4</v>
      </c>
      <c r="F77" s="441">
        <v>230</v>
      </c>
      <c r="G77" s="441">
        <v>123</v>
      </c>
      <c r="H77" s="441">
        <v>4.49</v>
      </c>
      <c r="I77" s="441">
        <v>3.29</v>
      </c>
      <c r="J77" s="441">
        <v>38.4</v>
      </c>
      <c r="K77" s="441">
        <v>30.9</v>
      </c>
      <c r="L77" s="441">
        <v>46.2</v>
      </c>
      <c r="M77" s="441">
        <v>35</v>
      </c>
      <c r="N77" s="441">
        <v>255</v>
      </c>
      <c r="O77" s="441">
        <v>50.8</v>
      </c>
      <c r="P77" s="441">
        <v>0.39</v>
      </c>
      <c r="Q77" s="441">
        <v>112</v>
      </c>
      <c r="R77" s="441">
        <f t="shared" si="0"/>
        <v>114</v>
      </c>
      <c r="S77" s="441">
        <f t="shared" si="1"/>
        <v>74</v>
      </c>
    </row>
    <row r="78" spans="1:19">
      <c r="A78" s="441">
        <v>120</v>
      </c>
      <c r="B78" s="441">
        <v>80</v>
      </c>
      <c r="C78" s="441">
        <v>4</v>
      </c>
      <c r="D78" s="441">
        <v>11.7</v>
      </c>
      <c r="E78" s="441">
        <v>14.9</v>
      </c>
      <c r="F78" s="441">
        <v>295</v>
      </c>
      <c r="G78" s="441">
        <v>157</v>
      </c>
      <c r="H78" s="441">
        <v>4.4400000000000004</v>
      </c>
      <c r="I78" s="441">
        <v>3.24</v>
      </c>
      <c r="J78" s="441">
        <v>49.1</v>
      </c>
      <c r="K78" s="441">
        <v>39.299999999999997</v>
      </c>
      <c r="L78" s="441">
        <v>59.8</v>
      </c>
      <c r="M78" s="441">
        <v>45.2</v>
      </c>
      <c r="N78" s="441">
        <v>331</v>
      </c>
      <c r="O78" s="441">
        <v>64.900000000000006</v>
      </c>
      <c r="P78" s="441">
        <v>0.38600000000000001</v>
      </c>
      <c r="Q78" s="441">
        <v>85.2</v>
      </c>
      <c r="R78" s="441">
        <f t="shared" si="0"/>
        <v>112</v>
      </c>
      <c r="S78" s="441">
        <f t="shared" si="1"/>
        <v>72</v>
      </c>
    </row>
    <row r="79" spans="1:19">
      <c r="A79" s="441">
        <v>120</v>
      </c>
      <c r="B79" s="441">
        <v>80</v>
      </c>
      <c r="C79" s="441">
        <v>5</v>
      </c>
      <c r="D79" s="441">
        <v>14.4</v>
      </c>
      <c r="E79" s="441">
        <v>18.399999999999999</v>
      </c>
      <c r="F79" s="441">
        <v>353</v>
      </c>
      <c r="G79" s="441">
        <v>188</v>
      </c>
      <c r="H79" s="441">
        <v>4.3899999999999997</v>
      </c>
      <c r="I79" s="441">
        <v>3.2</v>
      </c>
      <c r="J79" s="441">
        <v>58.9</v>
      </c>
      <c r="K79" s="441">
        <v>46.9</v>
      </c>
      <c r="L79" s="441">
        <v>72.400000000000006</v>
      </c>
      <c r="M79" s="441">
        <v>54.7</v>
      </c>
      <c r="N79" s="441">
        <v>402</v>
      </c>
      <c r="O79" s="441">
        <v>77.8</v>
      </c>
      <c r="P79" s="441">
        <v>0.38300000000000001</v>
      </c>
      <c r="Q79" s="441">
        <v>69.400000000000006</v>
      </c>
      <c r="R79" s="441">
        <f t="shared" si="0"/>
        <v>110</v>
      </c>
      <c r="S79" s="441">
        <f t="shared" si="1"/>
        <v>70</v>
      </c>
    </row>
    <row r="80" spans="1:19">
      <c r="A80" s="441">
        <v>120</v>
      </c>
      <c r="B80" s="441">
        <v>80</v>
      </c>
      <c r="C80" s="441">
        <v>6</v>
      </c>
      <c r="D80" s="441">
        <v>17</v>
      </c>
      <c r="E80" s="441">
        <v>21.6</v>
      </c>
      <c r="F80" s="441">
        <v>406</v>
      </c>
      <c r="G80" s="441">
        <v>215</v>
      </c>
      <c r="H80" s="441">
        <v>4.33</v>
      </c>
      <c r="I80" s="441">
        <v>3.15</v>
      </c>
      <c r="J80" s="441">
        <v>67.7</v>
      </c>
      <c r="K80" s="441">
        <v>53.8</v>
      </c>
      <c r="L80" s="441">
        <v>84.3</v>
      </c>
      <c r="M80" s="441">
        <v>63.5</v>
      </c>
      <c r="N80" s="441">
        <v>469</v>
      </c>
      <c r="O80" s="441">
        <v>89.4</v>
      </c>
      <c r="P80" s="441">
        <v>0.379</v>
      </c>
      <c r="Q80" s="441">
        <v>58.9</v>
      </c>
      <c r="R80" s="441">
        <f t="shared" ref="R80:R143" si="2">A80-C80*2</f>
        <v>108</v>
      </c>
      <c r="S80" s="441">
        <f t="shared" ref="S80:S143" si="3">B80-C80*2</f>
        <v>68</v>
      </c>
    </row>
    <row r="81" spans="1:19">
      <c r="A81" s="441">
        <v>120</v>
      </c>
      <c r="B81" s="441">
        <v>80</v>
      </c>
      <c r="C81" s="441">
        <v>6.3</v>
      </c>
      <c r="D81" s="441">
        <v>17.5</v>
      </c>
      <c r="E81" s="441">
        <v>22.2</v>
      </c>
      <c r="F81" s="441">
        <v>408</v>
      </c>
      <c r="G81" s="441">
        <v>217</v>
      </c>
      <c r="H81" s="441">
        <v>4.28</v>
      </c>
      <c r="I81" s="441">
        <v>3.12</v>
      </c>
      <c r="J81" s="441">
        <v>68.099999999999994</v>
      </c>
      <c r="K81" s="441">
        <v>54.3</v>
      </c>
      <c r="L81" s="441">
        <v>85.6</v>
      </c>
      <c r="M81" s="441">
        <v>64.7</v>
      </c>
      <c r="N81" s="441">
        <v>488</v>
      </c>
      <c r="O81" s="441">
        <v>92.1</v>
      </c>
      <c r="P81" s="441">
        <v>0.373</v>
      </c>
      <c r="Q81" s="441">
        <v>57.3</v>
      </c>
      <c r="R81" s="441">
        <f t="shared" si="2"/>
        <v>107.4</v>
      </c>
      <c r="S81" s="441">
        <f t="shared" si="3"/>
        <v>67.400000000000006</v>
      </c>
    </row>
    <row r="82" spans="1:19">
      <c r="A82" s="441">
        <v>120</v>
      </c>
      <c r="B82" s="441">
        <v>80</v>
      </c>
      <c r="C82" s="441">
        <v>8</v>
      </c>
      <c r="D82" s="441">
        <v>21.4</v>
      </c>
      <c r="E82" s="441">
        <v>27.2</v>
      </c>
      <c r="F82" s="441">
        <v>476</v>
      </c>
      <c r="G82" s="441">
        <v>252</v>
      </c>
      <c r="H82" s="441">
        <v>4.18</v>
      </c>
      <c r="I82" s="441">
        <v>3.04</v>
      </c>
      <c r="J82" s="441">
        <v>79.3</v>
      </c>
      <c r="K82" s="441">
        <v>62.9</v>
      </c>
      <c r="L82" s="441">
        <v>102</v>
      </c>
      <c r="M82" s="441">
        <v>76.900000000000006</v>
      </c>
      <c r="N82" s="441">
        <v>584</v>
      </c>
      <c r="O82" s="441">
        <v>108</v>
      </c>
      <c r="P82" s="441">
        <v>0.36599999999999999</v>
      </c>
      <c r="Q82" s="441">
        <v>46.8</v>
      </c>
      <c r="R82" s="441">
        <f t="shared" si="2"/>
        <v>104</v>
      </c>
      <c r="S82" s="441">
        <f t="shared" si="3"/>
        <v>64</v>
      </c>
    </row>
    <row r="83" spans="1:19">
      <c r="A83" s="441">
        <v>140</v>
      </c>
      <c r="B83" s="441">
        <v>80</v>
      </c>
      <c r="C83" s="441">
        <v>4</v>
      </c>
      <c r="D83" s="441">
        <v>13</v>
      </c>
      <c r="E83" s="441">
        <v>16.5</v>
      </c>
      <c r="F83" s="441">
        <v>430</v>
      </c>
      <c r="G83" s="441">
        <v>180</v>
      </c>
      <c r="H83" s="441">
        <v>5.0999999999999996</v>
      </c>
      <c r="I83" s="441">
        <v>3.3</v>
      </c>
      <c r="J83" s="441">
        <v>61.4</v>
      </c>
      <c r="K83" s="441">
        <v>45.1</v>
      </c>
      <c r="L83" s="441">
        <v>75.5</v>
      </c>
      <c r="M83" s="441">
        <v>51.3</v>
      </c>
      <c r="N83" s="441">
        <v>412</v>
      </c>
      <c r="O83" s="441">
        <v>76.2</v>
      </c>
      <c r="P83" s="441">
        <v>0.42599999999999999</v>
      </c>
      <c r="Q83" s="441">
        <v>77</v>
      </c>
      <c r="R83" s="441">
        <f t="shared" si="2"/>
        <v>132</v>
      </c>
      <c r="S83" s="441">
        <f t="shared" si="3"/>
        <v>72</v>
      </c>
    </row>
    <row r="84" spans="1:19">
      <c r="A84" s="441">
        <v>140</v>
      </c>
      <c r="B84" s="441">
        <v>80</v>
      </c>
      <c r="C84" s="441">
        <v>5</v>
      </c>
      <c r="D84" s="441">
        <v>16</v>
      </c>
      <c r="E84" s="441">
        <v>20.399999999999999</v>
      </c>
      <c r="F84" s="441">
        <v>517</v>
      </c>
      <c r="G84" s="441">
        <v>216</v>
      </c>
      <c r="H84" s="441">
        <v>5.04</v>
      </c>
      <c r="I84" s="441">
        <v>3.26</v>
      </c>
      <c r="J84" s="441">
        <v>73.900000000000006</v>
      </c>
      <c r="K84" s="441">
        <v>54</v>
      </c>
      <c r="L84" s="441">
        <v>91.8</v>
      </c>
      <c r="M84" s="441">
        <v>62.2</v>
      </c>
      <c r="N84" s="441">
        <v>501</v>
      </c>
      <c r="O84" s="441">
        <v>91.8</v>
      </c>
      <c r="P84" s="441">
        <v>0.42299999999999999</v>
      </c>
      <c r="Q84" s="441">
        <v>62.6</v>
      </c>
      <c r="R84" s="441">
        <f t="shared" si="2"/>
        <v>130</v>
      </c>
      <c r="S84" s="441">
        <f t="shared" si="3"/>
        <v>70</v>
      </c>
    </row>
    <row r="85" spans="1:19">
      <c r="A85" s="441">
        <v>140</v>
      </c>
      <c r="B85" s="441">
        <v>80</v>
      </c>
      <c r="C85" s="441">
        <v>6</v>
      </c>
      <c r="D85" s="441">
        <v>18.899999999999999</v>
      </c>
      <c r="E85" s="441">
        <v>24</v>
      </c>
      <c r="F85" s="441">
        <v>597</v>
      </c>
      <c r="G85" s="441">
        <v>248</v>
      </c>
      <c r="H85" s="441">
        <v>4.9800000000000004</v>
      </c>
      <c r="I85" s="441">
        <v>3.21</v>
      </c>
      <c r="J85" s="441">
        <v>85.3</v>
      </c>
      <c r="K85" s="441">
        <v>62</v>
      </c>
      <c r="L85" s="441">
        <v>107</v>
      </c>
      <c r="M85" s="441">
        <v>72.400000000000006</v>
      </c>
      <c r="N85" s="441">
        <v>584</v>
      </c>
      <c r="O85" s="441">
        <v>106</v>
      </c>
      <c r="P85" s="441">
        <v>0.41899999999999998</v>
      </c>
      <c r="Q85" s="441">
        <v>53</v>
      </c>
      <c r="R85" s="441">
        <f t="shared" si="2"/>
        <v>128</v>
      </c>
      <c r="S85" s="441">
        <f t="shared" si="3"/>
        <v>68</v>
      </c>
    </row>
    <row r="86" spans="1:19">
      <c r="A86" s="441">
        <v>140</v>
      </c>
      <c r="B86" s="441">
        <v>80</v>
      </c>
      <c r="C86" s="441">
        <v>6.3</v>
      </c>
      <c r="D86" s="441">
        <v>19.399999999999999</v>
      </c>
      <c r="E86" s="441">
        <v>24.8</v>
      </c>
      <c r="F86" s="441">
        <v>603</v>
      </c>
      <c r="G86" s="441">
        <v>251</v>
      </c>
      <c r="H86" s="441">
        <v>4.93</v>
      </c>
      <c r="I86" s="441">
        <v>3.19</v>
      </c>
      <c r="J86" s="441">
        <v>86.1</v>
      </c>
      <c r="K86" s="441">
        <v>62.9</v>
      </c>
      <c r="L86" s="441">
        <v>109</v>
      </c>
      <c r="M86" s="441">
        <v>74</v>
      </c>
      <c r="N86" s="441">
        <v>609</v>
      </c>
      <c r="O86" s="441">
        <v>109</v>
      </c>
      <c r="P86" s="441">
        <v>0.41299999999999998</v>
      </c>
      <c r="Q86" s="441">
        <v>51.4</v>
      </c>
      <c r="R86" s="441">
        <f t="shared" si="2"/>
        <v>127.4</v>
      </c>
      <c r="S86" s="441">
        <f t="shared" si="3"/>
        <v>67.400000000000006</v>
      </c>
    </row>
    <row r="87" spans="1:19">
      <c r="A87" s="441">
        <v>140</v>
      </c>
      <c r="B87" s="441">
        <v>80</v>
      </c>
      <c r="C87" s="441">
        <v>8</v>
      </c>
      <c r="D87" s="441">
        <v>23.9</v>
      </c>
      <c r="E87" s="441">
        <v>30.4</v>
      </c>
      <c r="F87" s="441">
        <v>708</v>
      </c>
      <c r="G87" s="441">
        <v>293</v>
      </c>
      <c r="H87" s="441">
        <v>4.82</v>
      </c>
      <c r="I87" s="441">
        <v>3.1</v>
      </c>
      <c r="J87" s="441">
        <v>101</v>
      </c>
      <c r="K87" s="441">
        <v>73.3</v>
      </c>
      <c r="L87" s="441">
        <v>131</v>
      </c>
      <c r="M87" s="441">
        <v>88.4</v>
      </c>
      <c r="N87" s="441">
        <v>731</v>
      </c>
      <c r="O87" s="441">
        <v>129</v>
      </c>
      <c r="P87" s="441">
        <v>0.40600000000000003</v>
      </c>
      <c r="Q87" s="441">
        <v>41.8</v>
      </c>
      <c r="R87" s="441">
        <f t="shared" si="2"/>
        <v>124</v>
      </c>
      <c r="S87" s="441">
        <f t="shared" si="3"/>
        <v>64</v>
      </c>
    </row>
    <row r="88" spans="1:19">
      <c r="A88" s="441">
        <v>150</v>
      </c>
      <c r="B88" s="441">
        <v>100</v>
      </c>
      <c r="C88" s="441">
        <v>4</v>
      </c>
      <c r="D88" s="441">
        <v>14.9</v>
      </c>
      <c r="E88" s="441">
        <v>18.899999999999999</v>
      </c>
      <c r="F88" s="441">
        <v>595</v>
      </c>
      <c r="G88" s="441">
        <v>319</v>
      </c>
      <c r="H88" s="441">
        <v>5.6</v>
      </c>
      <c r="I88" s="441">
        <v>4.0999999999999996</v>
      </c>
      <c r="J88" s="441">
        <v>79.3</v>
      </c>
      <c r="K88" s="441">
        <v>63.7</v>
      </c>
      <c r="L88" s="441">
        <v>95.7</v>
      </c>
      <c r="M88" s="441">
        <v>72.5</v>
      </c>
      <c r="N88" s="441">
        <v>662</v>
      </c>
      <c r="O88" s="441">
        <v>105</v>
      </c>
      <c r="P88" s="441">
        <v>0.48599999999999999</v>
      </c>
      <c r="Q88" s="441">
        <v>67.2</v>
      </c>
      <c r="R88" s="441">
        <f t="shared" si="2"/>
        <v>142</v>
      </c>
      <c r="S88" s="441">
        <f t="shared" si="3"/>
        <v>92</v>
      </c>
    </row>
    <row r="89" spans="1:19">
      <c r="A89" s="441">
        <v>150</v>
      </c>
      <c r="B89" s="441">
        <v>100</v>
      </c>
      <c r="C89" s="441">
        <v>5</v>
      </c>
      <c r="D89" s="441">
        <v>18.3</v>
      </c>
      <c r="E89" s="441">
        <v>23.4</v>
      </c>
      <c r="F89" s="441">
        <v>719</v>
      </c>
      <c r="G89" s="441">
        <v>384</v>
      </c>
      <c r="H89" s="441">
        <v>5.55</v>
      </c>
      <c r="I89" s="441">
        <v>4.05</v>
      </c>
      <c r="J89" s="441">
        <v>95.9</v>
      </c>
      <c r="K89" s="441">
        <v>76.8</v>
      </c>
      <c r="L89" s="441">
        <v>117</v>
      </c>
      <c r="M89" s="441">
        <v>88.3</v>
      </c>
      <c r="N89" s="441">
        <v>809</v>
      </c>
      <c r="O89" s="441">
        <v>127</v>
      </c>
      <c r="P89" s="441">
        <v>0.48299999999999998</v>
      </c>
      <c r="Q89" s="441">
        <v>54.5</v>
      </c>
      <c r="R89" s="441">
        <f t="shared" si="2"/>
        <v>140</v>
      </c>
      <c r="S89" s="441">
        <f t="shared" si="3"/>
        <v>90</v>
      </c>
    </row>
    <row r="90" spans="1:19">
      <c r="A90" s="441">
        <v>150</v>
      </c>
      <c r="B90" s="441">
        <v>100</v>
      </c>
      <c r="C90" s="441">
        <v>6</v>
      </c>
      <c r="D90" s="441">
        <v>21.7</v>
      </c>
      <c r="E90" s="441">
        <v>27.6</v>
      </c>
      <c r="F90" s="441">
        <v>835</v>
      </c>
      <c r="G90" s="441">
        <v>444</v>
      </c>
      <c r="H90" s="441">
        <v>5.5</v>
      </c>
      <c r="I90" s="441">
        <v>4.01</v>
      </c>
      <c r="J90" s="441">
        <v>111</v>
      </c>
      <c r="K90" s="441">
        <v>88.8</v>
      </c>
      <c r="L90" s="441">
        <v>137</v>
      </c>
      <c r="M90" s="441">
        <v>103</v>
      </c>
      <c r="N90" s="441">
        <v>948</v>
      </c>
      <c r="O90" s="441">
        <v>147</v>
      </c>
      <c r="P90" s="441">
        <v>0.47899999999999998</v>
      </c>
      <c r="Q90" s="441">
        <v>46.1</v>
      </c>
      <c r="R90" s="441">
        <f t="shared" si="2"/>
        <v>138</v>
      </c>
      <c r="S90" s="441">
        <f t="shared" si="3"/>
        <v>88</v>
      </c>
    </row>
    <row r="91" spans="1:19">
      <c r="A91" s="441">
        <v>150</v>
      </c>
      <c r="B91" s="441">
        <v>100</v>
      </c>
      <c r="C91" s="441">
        <v>6.3</v>
      </c>
      <c r="D91" s="441">
        <v>22.4</v>
      </c>
      <c r="E91" s="441">
        <v>28.5</v>
      </c>
      <c r="F91" s="441">
        <v>848</v>
      </c>
      <c r="G91" s="441">
        <v>453</v>
      </c>
      <c r="H91" s="441">
        <v>5.45</v>
      </c>
      <c r="I91" s="441">
        <v>3.98</v>
      </c>
      <c r="J91" s="441">
        <v>113</v>
      </c>
      <c r="K91" s="441">
        <v>90.5</v>
      </c>
      <c r="L91" s="441">
        <v>140</v>
      </c>
      <c r="M91" s="441">
        <v>106</v>
      </c>
      <c r="N91" s="441">
        <v>992</v>
      </c>
      <c r="O91" s="441">
        <v>152</v>
      </c>
      <c r="P91" s="441">
        <v>0.47299999999999998</v>
      </c>
      <c r="Q91" s="441">
        <v>44.6</v>
      </c>
      <c r="R91" s="441">
        <f t="shared" si="2"/>
        <v>137.4</v>
      </c>
      <c r="S91" s="441">
        <f t="shared" si="3"/>
        <v>87.4</v>
      </c>
    </row>
    <row r="92" spans="1:19">
      <c r="A92" s="441">
        <v>150</v>
      </c>
      <c r="B92" s="441">
        <v>100</v>
      </c>
      <c r="C92" s="441">
        <v>8</v>
      </c>
      <c r="D92" s="441">
        <v>27.7</v>
      </c>
      <c r="E92" s="441">
        <v>35.200000000000003</v>
      </c>
      <c r="F92" s="441">
        <v>1008</v>
      </c>
      <c r="G92" s="441">
        <v>536</v>
      </c>
      <c r="H92" s="441">
        <v>5.35</v>
      </c>
      <c r="I92" s="441">
        <v>3.9</v>
      </c>
      <c r="J92" s="441">
        <v>134</v>
      </c>
      <c r="K92" s="441">
        <v>107</v>
      </c>
      <c r="L92" s="441">
        <v>169</v>
      </c>
      <c r="M92" s="441">
        <v>128</v>
      </c>
      <c r="N92" s="441">
        <v>1206</v>
      </c>
      <c r="O92" s="441">
        <v>182</v>
      </c>
      <c r="P92" s="441">
        <v>0.46600000000000003</v>
      </c>
      <c r="Q92" s="441">
        <v>36.1</v>
      </c>
      <c r="R92" s="441">
        <f t="shared" si="2"/>
        <v>134</v>
      </c>
      <c r="S92" s="441">
        <f t="shared" si="3"/>
        <v>84</v>
      </c>
    </row>
    <row r="93" spans="1:19">
      <c r="A93" s="441">
        <v>150</v>
      </c>
      <c r="B93" s="441">
        <v>100</v>
      </c>
      <c r="C93" s="441">
        <v>10</v>
      </c>
      <c r="D93" s="441">
        <v>33.4</v>
      </c>
      <c r="E93" s="441">
        <v>42.6</v>
      </c>
      <c r="F93" s="441">
        <v>1162</v>
      </c>
      <c r="G93" s="441">
        <v>614</v>
      </c>
      <c r="H93" s="441">
        <v>5.22</v>
      </c>
      <c r="I93" s="441">
        <v>3.8</v>
      </c>
      <c r="J93" s="441">
        <v>155</v>
      </c>
      <c r="K93" s="441">
        <v>123</v>
      </c>
      <c r="L93" s="441">
        <v>199</v>
      </c>
      <c r="M93" s="441">
        <v>150</v>
      </c>
      <c r="N93" s="441">
        <v>1426</v>
      </c>
      <c r="O93" s="441">
        <v>211</v>
      </c>
      <c r="P93" s="441">
        <v>0.45700000000000002</v>
      </c>
      <c r="Q93" s="441">
        <v>29.9</v>
      </c>
      <c r="R93" s="441">
        <f t="shared" si="2"/>
        <v>130</v>
      </c>
      <c r="S93" s="441">
        <f t="shared" si="3"/>
        <v>80</v>
      </c>
    </row>
    <row r="94" spans="1:19">
      <c r="A94" s="441">
        <v>150</v>
      </c>
      <c r="B94" s="441">
        <v>100</v>
      </c>
      <c r="C94" s="441">
        <v>12</v>
      </c>
      <c r="D94" s="441">
        <v>37.700000000000003</v>
      </c>
      <c r="E94" s="441">
        <v>48.1</v>
      </c>
      <c r="F94" s="441">
        <v>1207</v>
      </c>
      <c r="G94" s="441">
        <v>642</v>
      </c>
      <c r="H94" s="441">
        <v>5.01</v>
      </c>
      <c r="I94" s="441">
        <v>3.65</v>
      </c>
      <c r="J94" s="441">
        <v>161</v>
      </c>
      <c r="K94" s="441">
        <v>128</v>
      </c>
      <c r="L94" s="441">
        <v>215</v>
      </c>
      <c r="M94" s="441">
        <v>163</v>
      </c>
      <c r="N94" s="441">
        <v>1573</v>
      </c>
      <c r="O94" s="441">
        <v>229</v>
      </c>
      <c r="P94" s="441">
        <v>0.438</v>
      </c>
      <c r="Q94" s="441">
        <v>26.5</v>
      </c>
      <c r="R94" s="441">
        <f t="shared" si="2"/>
        <v>126</v>
      </c>
      <c r="S94" s="441">
        <f t="shared" si="3"/>
        <v>76</v>
      </c>
    </row>
    <row r="95" spans="1:19">
      <c r="A95" s="441">
        <v>150</v>
      </c>
      <c r="B95" s="441">
        <v>100</v>
      </c>
      <c r="C95" s="441">
        <v>12.5</v>
      </c>
      <c r="D95" s="441">
        <v>38.9</v>
      </c>
      <c r="E95" s="441">
        <v>49.5</v>
      </c>
      <c r="F95" s="441">
        <v>1225</v>
      </c>
      <c r="G95" s="441">
        <v>651</v>
      </c>
      <c r="H95" s="441">
        <v>4.97</v>
      </c>
      <c r="I95" s="441">
        <v>3.63</v>
      </c>
      <c r="J95" s="441">
        <v>163</v>
      </c>
      <c r="K95" s="441">
        <v>130</v>
      </c>
      <c r="L95" s="441">
        <v>220</v>
      </c>
      <c r="M95" s="441">
        <v>166</v>
      </c>
      <c r="N95" s="441">
        <v>1606</v>
      </c>
      <c r="O95" s="441">
        <v>233</v>
      </c>
      <c r="P95" s="441">
        <v>0.436</v>
      </c>
      <c r="Q95" s="441">
        <v>25.7</v>
      </c>
      <c r="R95" s="441">
        <f t="shared" si="2"/>
        <v>125</v>
      </c>
      <c r="S95" s="441">
        <f t="shared" si="3"/>
        <v>75</v>
      </c>
    </row>
    <row r="96" spans="1:19">
      <c r="A96" s="441">
        <v>160</v>
      </c>
      <c r="B96" s="441">
        <v>80</v>
      </c>
      <c r="C96" s="441">
        <v>4</v>
      </c>
      <c r="D96" s="441">
        <v>14.2</v>
      </c>
      <c r="E96" s="441">
        <v>18.100000000000001</v>
      </c>
      <c r="F96" s="441">
        <v>598</v>
      </c>
      <c r="G96" s="441">
        <v>204</v>
      </c>
      <c r="H96" s="441">
        <v>5.74</v>
      </c>
      <c r="I96" s="441">
        <v>3.35</v>
      </c>
      <c r="J96" s="441">
        <v>74.7</v>
      </c>
      <c r="K96" s="441">
        <v>50.9</v>
      </c>
      <c r="L96" s="441">
        <v>92.9</v>
      </c>
      <c r="M96" s="441">
        <v>57.4</v>
      </c>
      <c r="N96" s="441">
        <v>494</v>
      </c>
      <c r="O96" s="441">
        <v>88</v>
      </c>
      <c r="P96" s="441">
        <v>0.46600000000000003</v>
      </c>
      <c r="Q96" s="441">
        <v>70.2</v>
      </c>
      <c r="R96" s="441">
        <f t="shared" si="2"/>
        <v>152</v>
      </c>
      <c r="S96" s="441">
        <f t="shared" si="3"/>
        <v>72</v>
      </c>
    </row>
    <row r="97" spans="1:19">
      <c r="A97" s="441">
        <v>160</v>
      </c>
      <c r="B97" s="441">
        <v>80</v>
      </c>
      <c r="C97" s="441">
        <v>5</v>
      </c>
      <c r="D97" s="441">
        <v>17.5</v>
      </c>
      <c r="E97" s="441">
        <v>22.4</v>
      </c>
      <c r="F97" s="441">
        <v>722</v>
      </c>
      <c r="G97" s="441">
        <v>244</v>
      </c>
      <c r="H97" s="441">
        <v>5.68</v>
      </c>
      <c r="I97" s="441">
        <v>3.3</v>
      </c>
      <c r="J97" s="441">
        <v>90.2</v>
      </c>
      <c r="K97" s="441">
        <v>61</v>
      </c>
      <c r="L97" s="441">
        <v>113</v>
      </c>
      <c r="M97" s="441">
        <v>69.7</v>
      </c>
      <c r="N97" s="441">
        <v>601</v>
      </c>
      <c r="O97" s="441">
        <v>106</v>
      </c>
      <c r="P97" s="441">
        <v>0.46300000000000002</v>
      </c>
      <c r="Q97" s="441">
        <v>57</v>
      </c>
      <c r="R97" s="441">
        <f t="shared" si="2"/>
        <v>150</v>
      </c>
      <c r="S97" s="441">
        <f t="shared" si="3"/>
        <v>70</v>
      </c>
    </row>
    <row r="98" spans="1:19">
      <c r="A98" s="441">
        <v>160</v>
      </c>
      <c r="B98" s="441">
        <v>80</v>
      </c>
      <c r="C98" s="441">
        <v>6</v>
      </c>
      <c r="D98" s="441">
        <v>20.7</v>
      </c>
      <c r="E98" s="441">
        <v>26.4</v>
      </c>
      <c r="F98" s="441">
        <v>836</v>
      </c>
      <c r="G98" s="441">
        <v>281</v>
      </c>
      <c r="H98" s="441">
        <v>5.62</v>
      </c>
      <c r="I98" s="441">
        <v>3.26</v>
      </c>
      <c r="J98" s="441">
        <v>105</v>
      </c>
      <c r="K98" s="441">
        <v>70.2</v>
      </c>
      <c r="L98" s="441">
        <v>132</v>
      </c>
      <c r="M98" s="441">
        <v>81.3</v>
      </c>
      <c r="N98" s="441">
        <v>702</v>
      </c>
      <c r="O98" s="441">
        <v>122</v>
      </c>
      <c r="P98" s="441">
        <v>0.45900000000000002</v>
      </c>
      <c r="Q98" s="441">
        <v>48.2</v>
      </c>
      <c r="R98" s="441">
        <f t="shared" si="2"/>
        <v>148</v>
      </c>
      <c r="S98" s="441">
        <f t="shared" si="3"/>
        <v>68</v>
      </c>
    </row>
    <row r="99" spans="1:19">
      <c r="A99" s="441">
        <v>160</v>
      </c>
      <c r="B99" s="441">
        <v>80</v>
      </c>
      <c r="C99" s="441">
        <v>6.3</v>
      </c>
      <c r="D99" s="441">
        <v>21.4</v>
      </c>
      <c r="E99" s="441">
        <v>27.3</v>
      </c>
      <c r="F99" s="441">
        <v>846</v>
      </c>
      <c r="G99" s="441">
        <v>286</v>
      </c>
      <c r="H99" s="441">
        <v>5.57</v>
      </c>
      <c r="I99" s="441">
        <v>3.24</v>
      </c>
      <c r="J99" s="441">
        <v>106</v>
      </c>
      <c r="K99" s="441">
        <v>71.400000000000006</v>
      </c>
      <c r="L99" s="441">
        <v>135</v>
      </c>
      <c r="M99" s="441">
        <v>83.3</v>
      </c>
      <c r="N99" s="441">
        <v>732</v>
      </c>
      <c r="O99" s="441">
        <v>126</v>
      </c>
      <c r="P99" s="441">
        <v>0.45300000000000001</v>
      </c>
      <c r="Q99" s="441">
        <v>46.7</v>
      </c>
      <c r="R99" s="441">
        <f t="shared" si="2"/>
        <v>147.4</v>
      </c>
      <c r="S99" s="441">
        <f t="shared" si="3"/>
        <v>67.400000000000006</v>
      </c>
    </row>
    <row r="100" spans="1:19">
      <c r="A100" s="441">
        <v>160</v>
      </c>
      <c r="B100" s="441">
        <v>80</v>
      </c>
      <c r="C100" s="441">
        <v>8</v>
      </c>
      <c r="D100" s="441">
        <v>26.4</v>
      </c>
      <c r="E100" s="441">
        <v>33.6</v>
      </c>
      <c r="F100" s="441">
        <v>1001</v>
      </c>
      <c r="G100" s="441">
        <v>335</v>
      </c>
      <c r="H100" s="441">
        <v>5.46</v>
      </c>
      <c r="I100" s="441">
        <v>3.16</v>
      </c>
      <c r="J100" s="441">
        <v>125</v>
      </c>
      <c r="K100" s="441">
        <v>83.7</v>
      </c>
      <c r="L100" s="441">
        <v>163</v>
      </c>
      <c r="M100" s="441">
        <v>100</v>
      </c>
      <c r="N100" s="441">
        <v>882</v>
      </c>
      <c r="O100" s="441">
        <v>150</v>
      </c>
      <c r="P100" s="441">
        <v>0.44600000000000001</v>
      </c>
      <c r="Q100" s="441">
        <v>37.9</v>
      </c>
      <c r="R100" s="441">
        <f t="shared" si="2"/>
        <v>144</v>
      </c>
      <c r="S100" s="441">
        <f t="shared" si="3"/>
        <v>64</v>
      </c>
    </row>
    <row r="101" spans="1:19">
      <c r="A101" s="441">
        <v>160</v>
      </c>
      <c r="B101" s="441">
        <v>80</v>
      </c>
      <c r="C101" s="441">
        <v>10</v>
      </c>
      <c r="D101" s="441">
        <v>31.8</v>
      </c>
      <c r="E101" s="441">
        <v>40.6</v>
      </c>
      <c r="F101" s="441">
        <v>1146</v>
      </c>
      <c r="G101" s="441">
        <v>380</v>
      </c>
      <c r="H101" s="441">
        <v>5.32</v>
      </c>
      <c r="I101" s="441">
        <v>3.06</v>
      </c>
      <c r="J101" s="441">
        <v>143</v>
      </c>
      <c r="K101" s="441">
        <v>95</v>
      </c>
      <c r="L101" s="441">
        <v>191</v>
      </c>
      <c r="M101" s="441">
        <v>117</v>
      </c>
      <c r="N101" s="441">
        <v>1031</v>
      </c>
      <c r="O101" s="441">
        <v>172</v>
      </c>
      <c r="P101" s="441">
        <v>0.437</v>
      </c>
      <c r="Q101" s="441">
        <v>31.4</v>
      </c>
      <c r="R101" s="441">
        <f t="shared" si="2"/>
        <v>140</v>
      </c>
      <c r="S101" s="441">
        <f t="shared" si="3"/>
        <v>60</v>
      </c>
    </row>
    <row r="102" spans="1:19">
      <c r="A102" s="441">
        <v>160</v>
      </c>
      <c r="B102" s="441">
        <v>80</v>
      </c>
      <c r="C102" s="441">
        <v>12</v>
      </c>
      <c r="D102" s="441">
        <v>35.799999999999997</v>
      </c>
      <c r="E102" s="441">
        <v>45.7</v>
      </c>
      <c r="F102" s="441">
        <v>1171</v>
      </c>
      <c r="G102" s="441">
        <v>391</v>
      </c>
      <c r="H102" s="441">
        <v>5.0599999999999996</v>
      </c>
      <c r="I102" s="441">
        <v>2.93</v>
      </c>
      <c r="J102" s="441">
        <v>146</v>
      </c>
      <c r="K102" s="441">
        <v>97.8</v>
      </c>
      <c r="L102" s="441">
        <v>204</v>
      </c>
      <c r="M102" s="441">
        <v>125</v>
      </c>
      <c r="N102" s="441">
        <v>1111</v>
      </c>
      <c r="O102" s="441">
        <v>183</v>
      </c>
      <c r="P102" s="441">
        <v>0.41799999999999998</v>
      </c>
      <c r="Q102" s="441">
        <v>27.9</v>
      </c>
      <c r="R102" s="441">
        <f t="shared" si="2"/>
        <v>136</v>
      </c>
      <c r="S102" s="441">
        <f t="shared" si="3"/>
        <v>56</v>
      </c>
    </row>
    <row r="103" spans="1:19">
      <c r="A103" s="441">
        <v>160</v>
      </c>
      <c r="B103" s="441">
        <v>80</v>
      </c>
      <c r="C103" s="441">
        <v>12.5</v>
      </c>
      <c r="D103" s="441">
        <v>36.9</v>
      </c>
      <c r="E103" s="441">
        <v>47</v>
      </c>
      <c r="F103" s="441">
        <v>1185</v>
      </c>
      <c r="G103" s="441">
        <v>396</v>
      </c>
      <c r="H103" s="441">
        <v>5.0199999999999996</v>
      </c>
      <c r="I103" s="441">
        <v>2.9</v>
      </c>
      <c r="J103" s="441">
        <v>148</v>
      </c>
      <c r="K103" s="441">
        <v>98.9</v>
      </c>
      <c r="L103" s="441">
        <v>208</v>
      </c>
      <c r="M103" s="441">
        <v>127</v>
      </c>
      <c r="N103" s="441">
        <v>1129</v>
      </c>
      <c r="O103" s="441">
        <v>185</v>
      </c>
      <c r="P103" s="441">
        <v>0.41599999999999998</v>
      </c>
      <c r="Q103" s="441">
        <v>27.1</v>
      </c>
      <c r="R103" s="441">
        <f t="shared" si="2"/>
        <v>135</v>
      </c>
      <c r="S103" s="441">
        <f t="shared" si="3"/>
        <v>55</v>
      </c>
    </row>
    <row r="104" spans="1:19">
      <c r="A104" s="441">
        <v>180</v>
      </c>
      <c r="B104" s="441">
        <v>100</v>
      </c>
      <c r="C104" s="441">
        <v>4</v>
      </c>
      <c r="D104" s="441">
        <v>16.8</v>
      </c>
      <c r="E104" s="441">
        <v>21.3</v>
      </c>
      <c r="F104" s="441">
        <v>926</v>
      </c>
      <c r="G104" s="441">
        <v>374</v>
      </c>
      <c r="H104" s="441">
        <v>6.59</v>
      </c>
      <c r="I104" s="441">
        <v>4.18</v>
      </c>
      <c r="J104" s="441">
        <v>103</v>
      </c>
      <c r="K104" s="441">
        <v>74.8</v>
      </c>
      <c r="L104" s="441">
        <v>126</v>
      </c>
      <c r="M104" s="441">
        <v>84</v>
      </c>
      <c r="N104" s="441">
        <v>854</v>
      </c>
      <c r="O104" s="441">
        <v>127</v>
      </c>
      <c r="P104" s="441">
        <v>0.54600000000000004</v>
      </c>
      <c r="Q104" s="441">
        <v>59.7</v>
      </c>
      <c r="R104" s="441">
        <f t="shared" si="2"/>
        <v>172</v>
      </c>
      <c r="S104" s="441">
        <f t="shared" si="3"/>
        <v>92</v>
      </c>
    </row>
    <row r="105" spans="1:19">
      <c r="A105" s="441">
        <v>180</v>
      </c>
      <c r="B105" s="441">
        <v>100</v>
      </c>
      <c r="C105" s="441">
        <v>5</v>
      </c>
      <c r="D105" s="441">
        <v>20.7</v>
      </c>
      <c r="E105" s="441">
        <v>26.4</v>
      </c>
      <c r="F105" s="441">
        <v>1124</v>
      </c>
      <c r="G105" s="441">
        <v>452</v>
      </c>
      <c r="H105" s="441">
        <v>6.53</v>
      </c>
      <c r="I105" s="441">
        <v>4.1399999999999997</v>
      </c>
      <c r="J105" s="441">
        <v>125</v>
      </c>
      <c r="K105" s="441">
        <v>90.4</v>
      </c>
      <c r="L105" s="441">
        <v>154</v>
      </c>
      <c r="M105" s="441">
        <v>103</v>
      </c>
      <c r="N105" s="441">
        <v>1045</v>
      </c>
      <c r="O105" s="441">
        <v>154</v>
      </c>
      <c r="P105" s="441">
        <v>0.54300000000000004</v>
      </c>
      <c r="Q105" s="441">
        <v>48.3</v>
      </c>
      <c r="R105" s="441">
        <f t="shared" si="2"/>
        <v>170</v>
      </c>
      <c r="S105" s="441">
        <f t="shared" si="3"/>
        <v>90</v>
      </c>
    </row>
    <row r="106" spans="1:19">
      <c r="A106" s="441">
        <v>180</v>
      </c>
      <c r="B106" s="441">
        <v>100</v>
      </c>
      <c r="C106" s="441">
        <v>6</v>
      </c>
      <c r="D106" s="441">
        <v>24.5</v>
      </c>
      <c r="E106" s="441">
        <v>31.2</v>
      </c>
      <c r="F106" s="441">
        <v>1310</v>
      </c>
      <c r="G106" s="441">
        <v>524</v>
      </c>
      <c r="H106" s="441">
        <v>6.48</v>
      </c>
      <c r="I106" s="441">
        <v>4.0999999999999996</v>
      </c>
      <c r="J106" s="441">
        <v>146</v>
      </c>
      <c r="K106" s="441">
        <v>105</v>
      </c>
      <c r="L106" s="441">
        <v>181</v>
      </c>
      <c r="M106" s="441">
        <v>120</v>
      </c>
      <c r="N106" s="441">
        <v>1227</v>
      </c>
      <c r="O106" s="441">
        <v>179</v>
      </c>
      <c r="P106" s="441">
        <v>0.53900000000000003</v>
      </c>
      <c r="Q106" s="441">
        <v>40.799999999999997</v>
      </c>
      <c r="R106" s="441">
        <f t="shared" si="2"/>
        <v>168</v>
      </c>
      <c r="S106" s="441">
        <f t="shared" si="3"/>
        <v>88</v>
      </c>
    </row>
    <row r="107" spans="1:19">
      <c r="A107" s="441">
        <v>180</v>
      </c>
      <c r="B107" s="441">
        <v>100</v>
      </c>
      <c r="C107" s="441">
        <v>6.3</v>
      </c>
      <c r="D107" s="441">
        <v>25.4</v>
      </c>
      <c r="E107" s="441">
        <v>32.299999999999997</v>
      </c>
      <c r="F107" s="441">
        <v>1335</v>
      </c>
      <c r="G107" s="441">
        <v>536</v>
      </c>
      <c r="H107" s="441">
        <v>6.43</v>
      </c>
      <c r="I107" s="441">
        <v>4.07</v>
      </c>
      <c r="J107" s="441">
        <v>148</v>
      </c>
      <c r="K107" s="441">
        <v>107</v>
      </c>
      <c r="L107" s="441">
        <v>186</v>
      </c>
      <c r="M107" s="441">
        <v>124</v>
      </c>
      <c r="N107" s="441">
        <v>1283</v>
      </c>
      <c r="O107" s="441">
        <v>185</v>
      </c>
      <c r="P107" s="441">
        <v>0.53300000000000003</v>
      </c>
      <c r="Q107" s="441">
        <v>39.4</v>
      </c>
      <c r="R107" s="441">
        <f t="shared" si="2"/>
        <v>167.4</v>
      </c>
      <c r="S107" s="441">
        <f t="shared" si="3"/>
        <v>87.4</v>
      </c>
    </row>
    <row r="108" spans="1:19">
      <c r="A108" s="441">
        <v>180</v>
      </c>
      <c r="B108" s="441">
        <v>100</v>
      </c>
      <c r="C108" s="441">
        <v>8</v>
      </c>
      <c r="D108" s="441">
        <v>31.4</v>
      </c>
      <c r="E108" s="441">
        <v>40</v>
      </c>
      <c r="F108" s="441">
        <v>1598</v>
      </c>
      <c r="G108" s="441">
        <v>637</v>
      </c>
      <c r="H108" s="441">
        <v>6.32</v>
      </c>
      <c r="I108" s="441">
        <v>3.99</v>
      </c>
      <c r="J108" s="441">
        <v>178</v>
      </c>
      <c r="K108" s="441">
        <v>127</v>
      </c>
      <c r="L108" s="441">
        <v>226</v>
      </c>
      <c r="M108" s="441">
        <v>150</v>
      </c>
      <c r="N108" s="441">
        <v>1565</v>
      </c>
      <c r="O108" s="441">
        <v>222</v>
      </c>
      <c r="P108" s="441">
        <v>0.52600000000000002</v>
      </c>
      <c r="Q108" s="441">
        <v>31.8</v>
      </c>
      <c r="R108" s="441">
        <f t="shared" si="2"/>
        <v>164</v>
      </c>
      <c r="S108" s="441">
        <f t="shared" si="3"/>
        <v>84</v>
      </c>
    </row>
    <row r="109" spans="1:19">
      <c r="A109" s="441">
        <v>180</v>
      </c>
      <c r="B109" s="441">
        <v>100</v>
      </c>
      <c r="C109" s="441">
        <v>10</v>
      </c>
      <c r="D109" s="441">
        <v>38.1</v>
      </c>
      <c r="E109" s="441">
        <v>48.6</v>
      </c>
      <c r="F109" s="441">
        <v>1859</v>
      </c>
      <c r="G109" s="441">
        <v>736</v>
      </c>
      <c r="H109" s="441">
        <v>6.19</v>
      </c>
      <c r="I109" s="441">
        <v>3.89</v>
      </c>
      <c r="J109" s="441">
        <v>207</v>
      </c>
      <c r="K109" s="441">
        <v>147</v>
      </c>
      <c r="L109" s="441">
        <v>268</v>
      </c>
      <c r="M109" s="441">
        <v>177</v>
      </c>
      <c r="N109" s="441">
        <v>1859</v>
      </c>
      <c r="O109" s="441">
        <v>260</v>
      </c>
      <c r="P109" s="441">
        <v>0.51700000000000002</v>
      </c>
      <c r="Q109" s="441">
        <v>26.2</v>
      </c>
      <c r="R109" s="441">
        <f t="shared" si="2"/>
        <v>160</v>
      </c>
      <c r="S109" s="441">
        <f t="shared" si="3"/>
        <v>80</v>
      </c>
    </row>
    <row r="110" spans="1:19">
      <c r="A110" s="441">
        <v>180</v>
      </c>
      <c r="B110" s="441">
        <v>100</v>
      </c>
      <c r="C110" s="441">
        <v>12</v>
      </c>
      <c r="D110" s="441">
        <v>43.4</v>
      </c>
      <c r="E110" s="441">
        <v>55.3</v>
      </c>
      <c r="F110" s="441">
        <v>1965</v>
      </c>
      <c r="G110" s="441">
        <v>782</v>
      </c>
      <c r="H110" s="441">
        <v>5.96</v>
      </c>
      <c r="I110" s="441">
        <v>3.76</v>
      </c>
      <c r="J110" s="441">
        <v>218</v>
      </c>
      <c r="K110" s="441">
        <v>156</v>
      </c>
      <c r="L110" s="441">
        <v>292</v>
      </c>
      <c r="M110" s="441">
        <v>194</v>
      </c>
      <c r="N110" s="441">
        <v>2073</v>
      </c>
      <c r="O110" s="441">
        <v>285</v>
      </c>
      <c r="P110" s="441">
        <v>0.498</v>
      </c>
      <c r="Q110" s="441">
        <v>23.1</v>
      </c>
      <c r="R110" s="441">
        <f t="shared" si="2"/>
        <v>156</v>
      </c>
      <c r="S110" s="441">
        <f t="shared" si="3"/>
        <v>76</v>
      </c>
    </row>
    <row r="111" spans="1:19">
      <c r="A111" s="441">
        <v>180</v>
      </c>
      <c r="B111" s="441">
        <v>100</v>
      </c>
      <c r="C111" s="441">
        <v>12.5</v>
      </c>
      <c r="D111" s="441">
        <v>44.8</v>
      </c>
      <c r="E111" s="441">
        <v>57</v>
      </c>
      <c r="F111" s="441">
        <v>2001</v>
      </c>
      <c r="G111" s="441">
        <v>796</v>
      </c>
      <c r="H111" s="441">
        <v>5.92</v>
      </c>
      <c r="I111" s="441">
        <v>3.74</v>
      </c>
      <c r="J111" s="441">
        <v>222</v>
      </c>
      <c r="K111" s="441">
        <v>159</v>
      </c>
      <c r="L111" s="441">
        <v>300</v>
      </c>
      <c r="M111" s="441">
        <v>199</v>
      </c>
      <c r="N111" s="441">
        <v>2122</v>
      </c>
      <c r="O111" s="441">
        <v>290</v>
      </c>
      <c r="P111" s="441">
        <v>0.496</v>
      </c>
      <c r="Q111" s="441">
        <v>22.3</v>
      </c>
      <c r="R111" s="441">
        <f t="shared" si="2"/>
        <v>155</v>
      </c>
      <c r="S111" s="441">
        <f t="shared" si="3"/>
        <v>75</v>
      </c>
    </row>
    <row r="112" spans="1:19">
      <c r="A112" s="441">
        <v>200</v>
      </c>
      <c r="B112" s="441">
        <v>100</v>
      </c>
      <c r="C112" s="441">
        <v>4</v>
      </c>
      <c r="D112" s="441">
        <v>18</v>
      </c>
      <c r="E112" s="441">
        <v>22.9</v>
      </c>
      <c r="F112" s="441">
        <v>1200</v>
      </c>
      <c r="G112" s="441">
        <v>411</v>
      </c>
      <c r="H112" s="441">
        <v>7.23</v>
      </c>
      <c r="I112" s="441">
        <v>4.2300000000000004</v>
      </c>
      <c r="J112" s="441">
        <v>120</v>
      </c>
      <c r="K112" s="441">
        <v>82.2</v>
      </c>
      <c r="L112" s="441">
        <v>148</v>
      </c>
      <c r="M112" s="441">
        <v>91.7</v>
      </c>
      <c r="N112" s="441">
        <v>985</v>
      </c>
      <c r="O112" s="441">
        <v>142</v>
      </c>
      <c r="P112" s="441">
        <v>0.58599999999999997</v>
      </c>
      <c r="Q112" s="441">
        <v>55.5</v>
      </c>
      <c r="R112" s="441">
        <f t="shared" si="2"/>
        <v>192</v>
      </c>
      <c r="S112" s="441">
        <f t="shared" si="3"/>
        <v>92</v>
      </c>
    </row>
    <row r="113" spans="1:19">
      <c r="A113" s="441">
        <v>200</v>
      </c>
      <c r="B113" s="441">
        <v>100</v>
      </c>
      <c r="C113" s="441">
        <v>5</v>
      </c>
      <c r="D113" s="441">
        <v>22.3</v>
      </c>
      <c r="E113" s="441">
        <v>28.4</v>
      </c>
      <c r="F113" s="441">
        <v>1459</v>
      </c>
      <c r="G113" s="441">
        <v>497</v>
      </c>
      <c r="H113" s="441">
        <v>7.17</v>
      </c>
      <c r="I113" s="441">
        <v>4.1900000000000004</v>
      </c>
      <c r="J113" s="441">
        <v>146</v>
      </c>
      <c r="K113" s="441">
        <v>99.4</v>
      </c>
      <c r="L113" s="441">
        <v>181</v>
      </c>
      <c r="M113" s="441">
        <v>112</v>
      </c>
      <c r="N113" s="441">
        <v>1206</v>
      </c>
      <c r="O113" s="441">
        <v>172</v>
      </c>
      <c r="P113" s="441">
        <v>0.58299999999999996</v>
      </c>
      <c r="Q113" s="441">
        <v>44.9</v>
      </c>
      <c r="R113" s="441">
        <f t="shared" si="2"/>
        <v>190</v>
      </c>
      <c r="S113" s="441">
        <f t="shared" si="3"/>
        <v>90</v>
      </c>
    </row>
    <row r="114" spans="1:19">
      <c r="A114" s="441">
        <v>200</v>
      </c>
      <c r="B114" s="441">
        <v>100</v>
      </c>
      <c r="C114" s="441">
        <v>6</v>
      </c>
      <c r="D114" s="441">
        <v>26.4</v>
      </c>
      <c r="E114" s="441">
        <v>33.6</v>
      </c>
      <c r="F114" s="441">
        <v>1703</v>
      </c>
      <c r="G114" s="441">
        <v>577</v>
      </c>
      <c r="H114" s="441">
        <v>7.12</v>
      </c>
      <c r="I114" s="441">
        <v>4.1399999999999997</v>
      </c>
      <c r="J114" s="441">
        <v>170</v>
      </c>
      <c r="K114" s="441">
        <v>115</v>
      </c>
      <c r="L114" s="441">
        <v>213</v>
      </c>
      <c r="M114" s="441">
        <v>132</v>
      </c>
      <c r="N114" s="441">
        <v>1417</v>
      </c>
      <c r="O114" s="441">
        <v>200</v>
      </c>
      <c r="P114" s="441">
        <v>0.57899999999999996</v>
      </c>
      <c r="Q114" s="441">
        <v>37.9</v>
      </c>
      <c r="R114" s="441">
        <f t="shared" si="2"/>
        <v>188</v>
      </c>
      <c r="S114" s="441">
        <f t="shared" si="3"/>
        <v>88</v>
      </c>
    </row>
    <row r="115" spans="1:19">
      <c r="A115" s="441">
        <v>200</v>
      </c>
      <c r="B115" s="441">
        <v>100</v>
      </c>
      <c r="C115" s="441">
        <v>6.3</v>
      </c>
      <c r="D115" s="441">
        <v>27.4</v>
      </c>
      <c r="E115" s="441">
        <v>34.799999999999997</v>
      </c>
      <c r="F115" s="441">
        <v>1739</v>
      </c>
      <c r="G115" s="441">
        <v>591</v>
      </c>
      <c r="H115" s="441">
        <v>7.06</v>
      </c>
      <c r="I115" s="441">
        <v>4.12</v>
      </c>
      <c r="J115" s="441">
        <v>174</v>
      </c>
      <c r="K115" s="441">
        <v>118</v>
      </c>
      <c r="L115" s="441">
        <v>219</v>
      </c>
      <c r="M115" s="441">
        <v>135</v>
      </c>
      <c r="N115" s="441">
        <v>1483</v>
      </c>
      <c r="O115" s="441">
        <v>208</v>
      </c>
      <c r="P115" s="441">
        <v>0.57299999999999995</v>
      </c>
      <c r="Q115" s="441">
        <v>36.6</v>
      </c>
      <c r="R115" s="441">
        <f t="shared" si="2"/>
        <v>187.4</v>
      </c>
      <c r="S115" s="441">
        <f t="shared" si="3"/>
        <v>87.4</v>
      </c>
    </row>
    <row r="116" spans="1:19">
      <c r="A116" s="441">
        <v>200</v>
      </c>
      <c r="B116" s="441">
        <v>100</v>
      </c>
      <c r="C116" s="441">
        <v>8</v>
      </c>
      <c r="D116" s="441">
        <v>33.9</v>
      </c>
      <c r="E116" s="441">
        <v>43.2</v>
      </c>
      <c r="F116" s="441">
        <v>2091</v>
      </c>
      <c r="G116" s="441">
        <v>705</v>
      </c>
      <c r="H116" s="441">
        <v>6.95</v>
      </c>
      <c r="I116" s="441">
        <v>4.04</v>
      </c>
      <c r="J116" s="441">
        <v>209</v>
      </c>
      <c r="K116" s="441">
        <v>141</v>
      </c>
      <c r="L116" s="441">
        <v>267</v>
      </c>
      <c r="M116" s="441">
        <v>165</v>
      </c>
      <c r="N116" s="441">
        <v>1811</v>
      </c>
      <c r="O116" s="441">
        <v>250</v>
      </c>
      <c r="P116" s="441">
        <v>0.56599999999999995</v>
      </c>
      <c r="Q116" s="441">
        <v>29.5</v>
      </c>
      <c r="R116" s="441">
        <f t="shared" si="2"/>
        <v>184</v>
      </c>
      <c r="S116" s="441">
        <f t="shared" si="3"/>
        <v>84</v>
      </c>
    </row>
    <row r="117" spans="1:19">
      <c r="A117" s="441">
        <v>200</v>
      </c>
      <c r="B117" s="441">
        <v>100</v>
      </c>
      <c r="C117" s="441">
        <v>10</v>
      </c>
      <c r="D117" s="441">
        <v>41.3</v>
      </c>
      <c r="E117" s="441">
        <v>52.6</v>
      </c>
      <c r="F117" s="441">
        <v>2444</v>
      </c>
      <c r="G117" s="441">
        <v>818</v>
      </c>
      <c r="H117" s="441">
        <v>6.82</v>
      </c>
      <c r="I117" s="441">
        <v>3.94</v>
      </c>
      <c r="J117" s="441">
        <v>244</v>
      </c>
      <c r="K117" s="441">
        <v>164</v>
      </c>
      <c r="L117" s="441">
        <v>318</v>
      </c>
      <c r="M117" s="441">
        <v>195</v>
      </c>
      <c r="N117" s="441">
        <v>2154</v>
      </c>
      <c r="O117" s="441">
        <v>292</v>
      </c>
      <c r="P117" s="441">
        <v>0.55700000000000005</v>
      </c>
      <c r="Q117" s="441">
        <v>24.2</v>
      </c>
      <c r="R117" s="441">
        <f t="shared" si="2"/>
        <v>180</v>
      </c>
      <c r="S117" s="441">
        <f t="shared" si="3"/>
        <v>80</v>
      </c>
    </row>
    <row r="118" spans="1:19">
      <c r="A118" s="441">
        <v>200</v>
      </c>
      <c r="B118" s="441">
        <v>100</v>
      </c>
      <c r="C118" s="441">
        <v>12</v>
      </c>
      <c r="D118" s="441">
        <v>47.1</v>
      </c>
      <c r="E118" s="441">
        <v>60.1</v>
      </c>
      <c r="F118" s="441">
        <v>2607</v>
      </c>
      <c r="G118" s="441">
        <v>876</v>
      </c>
      <c r="H118" s="441">
        <v>6.59</v>
      </c>
      <c r="I118" s="441">
        <v>3.82</v>
      </c>
      <c r="J118" s="441">
        <v>261</v>
      </c>
      <c r="K118" s="441">
        <v>175</v>
      </c>
      <c r="L118" s="441">
        <v>350</v>
      </c>
      <c r="M118" s="441">
        <v>215</v>
      </c>
      <c r="N118" s="441">
        <v>2414</v>
      </c>
      <c r="O118" s="441">
        <v>322</v>
      </c>
      <c r="P118" s="441">
        <v>0.53800000000000003</v>
      </c>
      <c r="Q118" s="441">
        <v>21.2</v>
      </c>
      <c r="R118" s="441">
        <f t="shared" si="2"/>
        <v>176</v>
      </c>
      <c r="S118" s="441">
        <f t="shared" si="3"/>
        <v>76</v>
      </c>
    </row>
    <row r="119" spans="1:19">
      <c r="A119" s="441">
        <v>200</v>
      </c>
      <c r="B119" s="441">
        <v>100</v>
      </c>
      <c r="C119" s="441">
        <v>12.5</v>
      </c>
      <c r="D119" s="441">
        <v>48.7</v>
      </c>
      <c r="E119" s="441">
        <v>62</v>
      </c>
      <c r="F119" s="441">
        <v>2659</v>
      </c>
      <c r="G119" s="441">
        <v>892</v>
      </c>
      <c r="H119" s="441">
        <v>6.55</v>
      </c>
      <c r="I119" s="441">
        <v>3.79</v>
      </c>
      <c r="J119" s="441">
        <v>266</v>
      </c>
      <c r="K119" s="441">
        <v>178</v>
      </c>
      <c r="L119" s="441">
        <v>359</v>
      </c>
      <c r="M119" s="441">
        <v>221</v>
      </c>
      <c r="N119" s="441">
        <v>2474</v>
      </c>
      <c r="O119" s="441">
        <v>329</v>
      </c>
      <c r="P119" s="441">
        <v>0.53600000000000003</v>
      </c>
      <c r="Q119" s="441">
        <v>20.5</v>
      </c>
      <c r="R119" s="441">
        <f t="shared" si="2"/>
        <v>175</v>
      </c>
      <c r="S119" s="441">
        <f t="shared" si="3"/>
        <v>75</v>
      </c>
    </row>
    <row r="120" spans="1:19">
      <c r="A120" s="441">
        <v>200</v>
      </c>
      <c r="B120" s="441">
        <v>120</v>
      </c>
      <c r="C120" s="441">
        <v>4</v>
      </c>
      <c r="D120" s="441">
        <v>19.3</v>
      </c>
      <c r="E120" s="441">
        <v>24.5</v>
      </c>
      <c r="F120" s="441">
        <v>1353</v>
      </c>
      <c r="G120" s="441">
        <v>618</v>
      </c>
      <c r="H120" s="441">
        <v>7.43</v>
      </c>
      <c r="I120" s="441">
        <v>5.0199999999999996</v>
      </c>
      <c r="J120" s="441">
        <v>135</v>
      </c>
      <c r="K120" s="441">
        <v>103</v>
      </c>
      <c r="L120" s="441">
        <v>164</v>
      </c>
      <c r="M120" s="441">
        <v>115</v>
      </c>
      <c r="N120" s="441">
        <v>1345</v>
      </c>
      <c r="O120" s="441">
        <v>172</v>
      </c>
      <c r="P120" s="441">
        <v>0.626</v>
      </c>
      <c r="Q120" s="441">
        <v>51.9</v>
      </c>
      <c r="R120" s="441">
        <f t="shared" si="2"/>
        <v>192</v>
      </c>
      <c r="S120" s="441">
        <f t="shared" si="3"/>
        <v>112</v>
      </c>
    </row>
    <row r="121" spans="1:19">
      <c r="A121" s="441">
        <v>200</v>
      </c>
      <c r="B121" s="441">
        <v>120</v>
      </c>
      <c r="C121" s="441">
        <v>5</v>
      </c>
      <c r="D121" s="441">
        <v>23.8</v>
      </c>
      <c r="E121" s="441">
        <v>30.4</v>
      </c>
      <c r="F121" s="441">
        <v>1649</v>
      </c>
      <c r="G121" s="441">
        <v>750</v>
      </c>
      <c r="H121" s="441">
        <v>7.37</v>
      </c>
      <c r="I121" s="441">
        <v>4.97</v>
      </c>
      <c r="J121" s="441">
        <v>165</v>
      </c>
      <c r="K121" s="441">
        <v>125</v>
      </c>
      <c r="L121" s="441">
        <v>201</v>
      </c>
      <c r="M121" s="441">
        <v>141</v>
      </c>
      <c r="N121" s="441">
        <v>1652</v>
      </c>
      <c r="O121" s="441">
        <v>210</v>
      </c>
      <c r="P121" s="441">
        <v>0.623</v>
      </c>
      <c r="Q121" s="441">
        <v>42</v>
      </c>
      <c r="R121" s="441">
        <f t="shared" si="2"/>
        <v>190</v>
      </c>
      <c r="S121" s="441">
        <f t="shared" si="3"/>
        <v>110</v>
      </c>
    </row>
    <row r="122" spans="1:19">
      <c r="A122" s="441">
        <v>200</v>
      </c>
      <c r="B122" s="441">
        <v>120</v>
      </c>
      <c r="C122" s="441">
        <v>6</v>
      </c>
      <c r="D122" s="441">
        <v>28.3</v>
      </c>
      <c r="E122" s="441">
        <v>36</v>
      </c>
      <c r="F122" s="441">
        <v>1929</v>
      </c>
      <c r="G122" s="441">
        <v>874</v>
      </c>
      <c r="H122" s="441">
        <v>7.32</v>
      </c>
      <c r="I122" s="441">
        <v>4.93</v>
      </c>
      <c r="J122" s="441">
        <v>193</v>
      </c>
      <c r="K122" s="441">
        <v>146</v>
      </c>
      <c r="L122" s="441">
        <v>237</v>
      </c>
      <c r="M122" s="441">
        <v>166</v>
      </c>
      <c r="N122" s="441">
        <v>1947</v>
      </c>
      <c r="O122" s="441">
        <v>245</v>
      </c>
      <c r="P122" s="441">
        <v>0.61899999999999999</v>
      </c>
      <c r="Q122" s="441">
        <v>35.4</v>
      </c>
      <c r="R122" s="441">
        <f t="shared" si="2"/>
        <v>188</v>
      </c>
      <c r="S122" s="441">
        <f t="shared" si="3"/>
        <v>108</v>
      </c>
    </row>
    <row r="123" spans="1:19">
      <c r="A123" s="441">
        <v>200</v>
      </c>
      <c r="B123" s="441">
        <v>120</v>
      </c>
      <c r="C123" s="441">
        <v>6.3</v>
      </c>
      <c r="D123" s="441">
        <v>29.3</v>
      </c>
      <c r="E123" s="441">
        <v>37.4</v>
      </c>
      <c r="F123" s="441">
        <v>1976</v>
      </c>
      <c r="G123" s="441">
        <v>898</v>
      </c>
      <c r="H123" s="441">
        <v>7.27</v>
      </c>
      <c r="I123" s="441">
        <v>4.9000000000000004</v>
      </c>
      <c r="J123" s="441">
        <v>198</v>
      </c>
      <c r="K123" s="441">
        <v>150</v>
      </c>
      <c r="L123" s="441">
        <v>244</v>
      </c>
      <c r="M123" s="441">
        <v>172</v>
      </c>
      <c r="N123" s="441">
        <v>2040</v>
      </c>
      <c r="O123" s="441">
        <v>255</v>
      </c>
      <c r="P123" s="441">
        <v>0.61299999999999999</v>
      </c>
      <c r="Q123" s="441">
        <v>34.1</v>
      </c>
      <c r="R123" s="441">
        <f t="shared" si="2"/>
        <v>187.4</v>
      </c>
      <c r="S123" s="441">
        <f t="shared" si="3"/>
        <v>107.4</v>
      </c>
    </row>
    <row r="124" spans="1:19">
      <c r="A124" s="441">
        <v>200</v>
      </c>
      <c r="B124" s="441">
        <v>120</v>
      </c>
      <c r="C124" s="441">
        <v>8</v>
      </c>
      <c r="D124" s="441">
        <v>36.5</v>
      </c>
      <c r="E124" s="441">
        <v>46.4</v>
      </c>
      <c r="F124" s="441">
        <v>2386</v>
      </c>
      <c r="G124" s="441">
        <v>1079</v>
      </c>
      <c r="H124" s="441">
        <v>7.17</v>
      </c>
      <c r="I124" s="441">
        <v>4.82</v>
      </c>
      <c r="J124" s="441">
        <v>239</v>
      </c>
      <c r="K124" s="441">
        <v>180</v>
      </c>
      <c r="L124" s="441">
        <v>298</v>
      </c>
      <c r="M124" s="441">
        <v>209</v>
      </c>
      <c r="N124" s="441">
        <v>2507</v>
      </c>
      <c r="O124" s="441">
        <v>308</v>
      </c>
      <c r="P124" s="441">
        <v>0.60599999999999998</v>
      </c>
      <c r="Q124" s="441">
        <v>27.4</v>
      </c>
      <c r="R124" s="441">
        <f t="shared" si="2"/>
        <v>184</v>
      </c>
      <c r="S124" s="441">
        <f t="shared" si="3"/>
        <v>104</v>
      </c>
    </row>
    <row r="125" spans="1:19">
      <c r="A125" s="441">
        <v>200</v>
      </c>
      <c r="B125" s="441">
        <v>120</v>
      </c>
      <c r="C125" s="441">
        <v>10</v>
      </c>
      <c r="D125" s="441">
        <v>44.4</v>
      </c>
      <c r="E125" s="441">
        <v>56.6</v>
      </c>
      <c r="F125" s="441">
        <v>2806</v>
      </c>
      <c r="G125" s="441">
        <v>1262</v>
      </c>
      <c r="H125" s="441">
        <v>7.04</v>
      </c>
      <c r="I125" s="441">
        <v>4.72</v>
      </c>
      <c r="J125" s="441">
        <v>281</v>
      </c>
      <c r="K125" s="441">
        <v>210</v>
      </c>
      <c r="L125" s="441">
        <v>356</v>
      </c>
      <c r="M125" s="441">
        <v>250</v>
      </c>
      <c r="N125" s="441">
        <v>3007</v>
      </c>
      <c r="O125" s="441">
        <v>364</v>
      </c>
      <c r="P125" s="441">
        <v>0.59699999999999998</v>
      </c>
      <c r="Q125" s="441">
        <v>22.5</v>
      </c>
      <c r="R125" s="441">
        <f t="shared" si="2"/>
        <v>180</v>
      </c>
      <c r="S125" s="441">
        <f t="shared" si="3"/>
        <v>100</v>
      </c>
    </row>
    <row r="126" spans="1:19">
      <c r="A126" s="441">
        <v>200</v>
      </c>
      <c r="B126" s="441">
        <v>120</v>
      </c>
      <c r="C126" s="441">
        <v>12</v>
      </c>
      <c r="D126" s="441">
        <v>50.9</v>
      </c>
      <c r="E126" s="441">
        <v>64.900000000000006</v>
      </c>
      <c r="F126" s="441">
        <v>3031</v>
      </c>
      <c r="G126" s="441">
        <v>1368</v>
      </c>
      <c r="H126" s="441">
        <v>6.84</v>
      </c>
      <c r="I126" s="441">
        <v>4.59</v>
      </c>
      <c r="J126" s="441">
        <v>303</v>
      </c>
      <c r="K126" s="441">
        <v>228</v>
      </c>
      <c r="L126" s="441">
        <v>395</v>
      </c>
      <c r="M126" s="441">
        <v>278</v>
      </c>
      <c r="N126" s="441">
        <v>3419</v>
      </c>
      <c r="O126" s="441">
        <v>406</v>
      </c>
      <c r="P126" s="441">
        <v>0.57799999999999996</v>
      </c>
      <c r="Q126" s="441">
        <v>19.600000000000001</v>
      </c>
      <c r="R126" s="441">
        <f t="shared" si="2"/>
        <v>176</v>
      </c>
      <c r="S126" s="441">
        <f t="shared" si="3"/>
        <v>96</v>
      </c>
    </row>
    <row r="127" spans="1:19">
      <c r="A127" s="441">
        <v>200</v>
      </c>
      <c r="B127" s="441">
        <v>120</v>
      </c>
      <c r="C127" s="441">
        <v>12.5</v>
      </c>
      <c r="D127" s="441">
        <v>52.6</v>
      </c>
      <c r="E127" s="441">
        <v>67</v>
      </c>
      <c r="F127" s="441">
        <v>3099</v>
      </c>
      <c r="G127" s="441">
        <v>1397</v>
      </c>
      <c r="H127" s="441">
        <v>6.8</v>
      </c>
      <c r="I127" s="441">
        <v>4.57</v>
      </c>
      <c r="J127" s="441">
        <v>310</v>
      </c>
      <c r="K127" s="441">
        <v>233</v>
      </c>
      <c r="L127" s="441">
        <v>406</v>
      </c>
      <c r="M127" s="441">
        <v>285</v>
      </c>
      <c r="N127" s="441">
        <v>3514</v>
      </c>
      <c r="O127" s="441">
        <v>416</v>
      </c>
      <c r="P127" s="441">
        <v>0.57599999999999996</v>
      </c>
      <c r="Q127" s="441">
        <v>19</v>
      </c>
      <c r="R127" s="441">
        <f t="shared" si="2"/>
        <v>175</v>
      </c>
      <c r="S127" s="441">
        <f t="shared" si="3"/>
        <v>95</v>
      </c>
    </row>
    <row r="128" spans="1:19">
      <c r="A128" s="441">
        <v>250</v>
      </c>
      <c r="B128" s="441">
        <v>150</v>
      </c>
      <c r="C128" s="441">
        <v>5</v>
      </c>
      <c r="D128" s="441">
        <v>30.1</v>
      </c>
      <c r="E128" s="441">
        <v>38.4</v>
      </c>
      <c r="F128" s="441">
        <v>3304</v>
      </c>
      <c r="G128" s="441">
        <v>1508</v>
      </c>
      <c r="H128" s="441">
        <v>9.2799999999999994</v>
      </c>
      <c r="I128" s="441">
        <v>6.27</v>
      </c>
      <c r="J128" s="441">
        <v>264</v>
      </c>
      <c r="K128" s="441">
        <v>201</v>
      </c>
      <c r="L128" s="441">
        <v>320</v>
      </c>
      <c r="M128" s="441">
        <v>225</v>
      </c>
      <c r="N128" s="441">
        <v>3285</v>
      </c>
      <c r="O128" s="441">
        <v>337</v>
      </c>
      <c r="P128" s="441">
        <v>0.78300000000000003</v>
      </c>
      <c r="Q128" s="441">
        <v>33.200000000000003</v>
      </c>
      <c r="R128" s="441">
        <f t="shared" si="2"/>
        <v>240</v>
      </c>
      <c r="S128" s="441">
        <f t="shared" si="3"/>
        <v>140</v>
      </c>
    </row>
    <row r="129" spans="1:19">
      <c r="A129" s="441">
        <v>250</v>
      </c>
      <c r="B129" s="441">
        <v>150</v>
      </c>
      <c r="C129" s="441">
        <v>6</v>
      </c>
      <c r="D129" s="441">
        <v>35.799999999999997</v>
      </c>
      <c r="E129" s="441">
        <v>45.6</v>
      </c>
      <c r="F129" s="441">
        <v>3886</v>
      </c>
      <c r="G129" s="441">
        <v>1768</v>
      </c>
      <c r="H129" s="441">
        <v>9.23</v>
      </c>
      <c r="I129" s="441">
        <v>6.23</v>
      </c>
      <c r="J129" s="441">
        <v>311</v>
      </c>
      <c r="K129" s="441">
        <v>236</v>
      </c>
      <c r="L129" s="441">
        <v>378</v>
      </c>
      <c r="M129" s="441">
        <v>266</v>
      </c>
      <c r="N129" s="441">
        <v>3886</v>
      </c>
      <c r="O129" s="441">
        <v>396</v>
      </c>
      <c r="P129" s="441">
        <v>0.77900000000000003</v>
      </c>
      <c r="Q129" s="441">
        <v>27.9</v>
      </c>
      <c r="R129" s="441">
        <f t="shared" si="2"/>
        <v>238</v>
      </c>
      <c r="S129" s="441">
        <f t="shared" si="3"/>
        <v>138</v>
      </c>
    </row>
    <row r="130" spans="1:19">
      <c r="A130" s="441">
        <v>250</v>
      </c>
      <c r="B130" s="441">
        <v>150</v>
      </c>
      <c r="C130" s="441">
        <v>6.3</v>
      </c>
      <c r="D130" s="441">
        <v>37.200000000000003</v>
      </c>
      <c r="E130" s="441">
        <v>47.4</v>
      </c>
      <c r="F130" s="441">
        <v>4001</v>
      </c>
      <c r="G130" s="441">
        <v>1825</v>
      </c>
      <c r="H130" s="441">
        <v>9.18</v>
      </c>
      <c r="I130" s="441">
        <v>6.2</v>
      </c>
      <c r="J130" s="441">
        <v>320</v>
      </c>
      <c r="K130" s="441">
        <v>243</v>
      </c>
      <c r="L130" s="441">
        <v>391</v>
      </c>
      <c r="M130" s="441">
        <v>276</v>
      </c>
      <c r="N130" s="441">
        <v>4078</v>
      </c>
      <c r="O130" s="441">
        <v>412</v>
      </c>
      <c r="P130" s="441">
        <v>0.77300000000000002</v>
      </c>
      <c r="Q130" s="441">
        <v>26.8</v>
      </c>
      <c r="R130" s="441">
        <f t="shared" si="2"/>
        <v>237.4</v>
      </c>
      <c r="S130" s="441">
        <f t="shared" si="3"/>
        <v>137.4</v>
      </c>
    </row>
    <row r="131" spans="1:19">
      <c r="A131" s="441">
        <v>250</v>
      </c>
      <c r="B131" s="441">
        <v>150</v>
      </c>
      <c r="C131" s="441">
        <v>8</v>
      </c>
      <c r="D131" s="441">
        <v>46.5</v>
      </c>
      <c r="E131" s="441">
        <v>59.2</v>
      </c>
      <c r="F131" s="441">
        <v>4886</v>
      </c>
      <c r="G131" s="441">
        <v>2219</v>
      </c>
      <c r="H131" s="441">
        <v>9.08</v>
      </c>
      <c r="I131" s="441">
        <v>6.12</v>
      </c>
      <c r="J131" s="441">
        <v>391</v>
      </c>
      <c r="K131" s="441">
        <v>296</v>
      </c>
      <c r="L131" s="441">
        <v>482</v>
      </c>
      <c r="M131" s="441">
        <v>340</v>
      </c>
      <c r="N131" s="441">
        <v>5050</v>
      </c>
      <c r="O131" s="441">
        <v>504</v>
      </c>
      <c r="P131" s="441">
        <v>0.76600000000000001</v>
      </c>
      <c r="Q131" s="441">
        <v>21.5</v>
      </c>
      <c r="R131" s="441">
        <f t="shared" si="2"/>
        <v>234</v>
      </c>
      <c r="S131" s="441">
        <f t="shared" si="3"/>
        <v>134</v>
      </c>
    </row>
    <row r="132" spans="1:19">
      <c r="A132" s="441">
        <v>250</v>
      </c>
      <c r="B132" s="441">
        <v>150</v>
      </c>
      <c r="C132" s="441">
        <v>10</v>
      </c>
      <c r="D132" s="441">
        <v>57</v>
      </c>
      <c r="E132" s="441">
        <v>72.599999999999994</v>
      </c>
      <c r="F132" s="441">
        <v>5825</v>
      </c>
      <c r="G132" s="441">
        <v>2634</v>
      </c>
      <c r="H132" s="441">
        <v>8.9600000000000009</v>
      </c>
      <c r="I132" s="441">
        <v>6.02</v>
      </c>
      <c r="J132" s="441">
        <v>466</v>
      </c>
      <c r="K132" s="441">
        <v>351</v>
      </c>
      <c r="L132" s="441">
        <v>582</v>
      </c>
      <c r="M132" s="441">
        <v>409</v>
      </c>
      <c r="N132" s="441">
        <v>6121</v>
      </c>
      <c r="O132" s="441">
        <v>602</v>
      </c>
      <c r="P132" s="441">
        <v>0.75700000000000001</v>
      </c>
      <c r="Q132" s="441">
        <v>17.600000000000001</v>
      </c>
      <c r="R132" s="441">
        <f t="shared" si="2"/>
        <v>230</v>
      </c>
      <c r="S132" s="441">
        <f t="shared" si="3"/>
        <v>130</v>
      </c>
    </row>
    <row r="133" spans="1:19">
      <c r="A133" s="441">
        <v>250</v>
      </c>
      <c r="B133" s="441">
        <v>150</v>
      </c>
      <c r="C133" s="441">
        <v>12</v>
      </c>
      <c r="D133" s="441">
        <v>66</v>
      </c>
      <c r="E133" s="441">
        <v>84.1</v>
      </c>
      <c r="F133" s="441">
        <v>6458</v>
      </c>
      <c r="G133" s="441">
        <v>2925</v>
      </c>
      <c r="H133" s="441">
        <v>8.77</v>
      </c>
      <c r="I133" s="441">
        <v>5.9</v>
      </c>
      <c r="J133" s="441">
        <v>517</v>
      </c>
      <c r="K133" s="441">
        <v>390</v>
      </c>
      <c r="L133" s="441">
        <v>658</v>
      </c>
      <c r="M133" s="441">
        <v>463</v>
      </c>
      <c r="N133" s="441">
        <v>7088</v>
      </c>
      <c r="O133" s="441">
        <v>684</v>
      </c>
      <c r="P133" s="441">
        <v>0.73799999999999999</v>
      </c>
      <c r="Q133" s="441">
        <v>15.2</v>
      </c>
      <c r="R133" s="441">
        <f t="shared" si="2"/>
        <v>226</v>
      </c>
      <c r="S133" s="441">
        <f t="shared" si="3"/>
        <v>126</v>
      </c>
    </row>
    <row r="134" spans="1:19">
      <c r="A134" s="441">
        <v>250</v>
      </c>
      <c r="B134" s="441">
        <v>150</v>
      </c>
      <c r="C134" s="441">
        <v>12.5</v>
      </c>
      <c r="D134" s="441">
        <v>68.3</v>
      </c>
      <c r="E134" s="441">
        <v>87</v>
      </c>
      <c r="F134" s="441">
        <v>6633</v>
      </c>
      <c r="G134" s="441">
        <v>3002</v>
      </c>
      <c r="H134" s="441">
        <v>8.73</v>
      </c>
      <c r="I134" s="441">
        <v>5.87</v>
      </c>
      <c r="J134" s="441">
        <v>531</v>
      </c>
      <c r="K134" s="441">
        <v>400</v>
      </c>
      <c r="L134" s="441">
        <v>678</v>
      </c>
      <c r="M134" s="441">
        <v>477</v>
      </c>
      <c r="N134" s="441">
        <v>7315</v>
      </c>
      <c r="O134" s="441">
        <v>704</v>
      </c>
      <c r="P134" s="441">
        <v>0.73599999999999999</v>
      </c>
      <c r="Q134" s="441">
        <v>14.6</v>
      </c>
      <c r="R134" s="441">
        <f t="shared" si="2"/>
        <v>225</v>
      </c>
      <c r="S134" s="441">
        <f t="shared" si="3"/>
        <v>125</v>
      </c>
    </row>
    <row r="135" spans="1:19">
      <c r="A135" s="441">
        <v>250</v>
      </c>
      <c r="B135" s="441">
        <v>150</v>
      </c>
      <c r="C135" s="441">
        <v>16</v>
      </c>
      <c r="D135" s="441">
        <v>83.8</v>
      </c>
      <c r="E135" s="441">
        <v>106.8</v>
      </c>
      <c r="F135" s="441">
        <v>7660</v>
      </c>
      <c r="G135" s="441">
        <v>3453</v>
      </c>
      <c r="H135" s="441">
        <v>8.4700000000000006</v>
      </c>
      <c r="I135" s="441">
        <v>5.69</v>
      </c>
      <c r="J135" s="441">
        <v>613</v>
      </c>
      <c r="K135" s="441">
        <v>460</v>
      </c>
      <c r="L135" s="441">
        <v>805</v>
      </c>
      <c r="M135" s="441">
        <v>566</v>
      </c>
      <c r="N135" s="441">
        <v>8713</v>
      </c>
      <c r="O135" s="441">
        <v>823</v>
      </c>
      <c r="P135" s="441">
        <v>0.71799999999999997</v>
      </c>
      <c r="Q135" s="441">
        <v>11.9</v>
      </c>
      <c r="R135" s="441">
        <f t="shared" si="2"/>
        <v>218</v>
      </c>
      <c r="S135" s="441">
        <f t="shared" si="3"/>
        <v>118</v>
      </c>
    </row>
    <row r="136" spans="1:19">
      <c r="A136" s="441">
        <v>260</v>
      </c>
      <c r="B136" s="441">
        <v>180</v>
      </c>
      <c r="C136" s="441">
        <v>5</v>
      </c>
      <c r="D136" s="441">
        <v>33.200000000000003</v>
      </c>
      <c r="E136" s="441">
        <v>42.4</v>
      </c>
      <c r="F136" s="441">
        <v>4121</v>
      </c>
      <c r="G136" s="441">
        <v>2350</v>
      </c>
      <c r="H136" s="441">
        <v>9.86</v>
      </c>
      <c r="I136" s="441">
        <v>7.45</v>
      </c>
      <c r="J136" s="441">
        <v>317</v>
      </c>
      <c r="K136" s="441">
        <v>261</v>
      </c>
      <c r="L136" s="441">
        <v>377</v>
      </c>
      <c r="M136" s="441">
        <v>294</v>
      </c>
      <c r="N136" s="441">
        <v>4695</v>
      </c>
      <c r="O136" s="441">
        <v>426</v>
      </c>
      <c r="P136" s="441">
        <v>0.86299999999999999</v>
      </c>
      <c r="Q136" s="441">
        <v>30.1</v>
      </c>
      <c r="R136" s="441">
        <f t="shared" si="2"/>
        <v>250</v>
      </c>
      <c r="S136" s="441">
        <f t="shared" si="3"/>
        <v>170</v>
      </c>
    </row>
    <row r="137" spans="1:19">
      <c r="A137" s="441">
        <v>260</v>
      </c>
      <c r="B137" s="441">
        <v>180</v>
      </c>
      <c r="C137" s="441">
        <v>6.3</v>
      </c>
      <c r="D137" s="441">
        <v>41.2</v>
      </c>
      <c r="E137" s="441">
        <v>52.5</v>
      </c>
      <c r="F137" s="441">
        <v>5013</v>
      </c>
      <c r="G137" s="441">
        <v>2856</v>
      </c>
      <c r="H137" s="441">
        <v>9.77</v>
      </c>
      <c r="I137" s="441">
        <v>7.38</v>
      </c>
      <c r="J137" s="441">
        <v>386</v>
      </c>
      <c r="K137" s="441">
        <v>317</v>
      </c>
      <c r="L137" s="441">
        <v>463</v>
      </c>
      <c r="M137" s="441">
        <v>361</v>
      </c>
      <c r="N137" s="441">
        <v>5844</v>
      </c>
      <c r="O137" s="441">
        <v>523</v>
      </c>
      <c r="P137" s="441">
        <v>0.85299999999999998</v>
      </c>
      <c r="Q137" s="441">
        <v>24.3</v>
      </c>
      <c r="R137" s="441">
        <f t="shared" si="2"/>
        <v>247.4</v>
      </c>
      <c r="S137" s="441">
        <f t="shared" si="3"/>
        <v>167.4</v>
      </c>
    </row>
    <row r="138" spans="1:19">
      <c r="A138" s="441">
        <v>260</v>
      </c>
      <c r="B138" s="441">
        <v>180</v>
      </c>
      <c r="C138" s="441">
        <v>8</v>
      </c>
      <c r="D138" s="441">
        <v>51.5</v>
      </c>
      <c r="E138" s="441">
        <v>65.599999999999994</v>
      </c>
      <c r="F138" s="441">
        <v>6145</v>
      </c>
      <c r="G138" s="441">
        <v>3493</v>
      </c>
      <c r="H138" s="441">
        <v>9.68</v>
      </c>
      <c r="I138" s="441">
        <v>7.29</v>
      </c>
      <c r="J138" s="441">
        <v>473</v>
      </c>
      <c r="K138" s="441">
        <v>388</v>
      </c>
      <c r="L138" s="441">
        <v>573</v>
      </c>
      <c r="M138" s="441">
        <v>446</v>
      </c>
      <c r="N138" s="441">
        <v>7267</v>
      </c>
      <c r="O138" s="441">
        <v>642</v>
      </c>
      <c r="P138" s="441">
        <v>0.84599999999999997</v>
      </c>
      <c r="Q138" s="441">
        <v>19.399999999999999</v>
      </c>
      <c r="R138" s="441">
        <f t="shared" si="2"/>
        <v>244</v>
      </c>
      <c r="S138" s="441">
        <f t="shared" si="3"/>
        <v>164</v>
      </c>
    </row>
    <row r="139" spans="1:19">
      <c r="A139" s="441">
        <v>260</v>
      </c>
      <c r="B139" s="441">
        <v>180</v>
      </c>
      <c r="C139" s="441">
        <v>10</v>
      </c>
      <c r="D139" s="441">
        <v>63.2</v>
      </c>
      <c r="E139" s="441">
        <v>80.599999999999994</v>
      </c>
      <c r="F139" s="441">
        <v>7363</v>
      </c>
      <c r="G139" s="441">
        <v>4174</v>
      </c>
      <c r="H139" s="441">
        <v>9.56</v>
      </c>
      <c r="I139" s="441">
        <v>7.2</v>
      </c>
      <c r="J139" s="441">
        <v>566</v>
      </c>
      <c r="K139" s="441">
        <v>464</v>
      </c>
      <c r="L139" s="441">
        <v>694</v>
      </c>
      <c r="M139" s="441">
        <v>540</v>
      </c>
      <c r="N139" s="441">
        <v>8850</v>
      </c>
      <c r="O139" s="441">
        <v>772</v>
      </c>
      <c r="P139" s="441">
        <v>0.83699999999999997</v>
      </c>
      <c r="Q139" s="441">
        <v>15.8</v>
      </c>
      <c r="R139" s="441">
        <f t="shared" si="2"/>
        <v>240</v>
      </c>
      <c r="S139" s="441">
        <f t="shared" si="3"/>
        <v>160</v>
      </c>
    </row>
    <row r="140" spans="1:19">
      <c r="A140" s="441">
        <v>260</v>
      </c>
      <c r="B140" s="441">
        <v>180</v>
      </c>
      <c r="C140" s="441">
        <v>12</v>
      </c>
      <c r="D140" s="441">
        <v>73.5</v>
      </c>
      <c r="E140" s="441">
        <v>93.7</v>
      </c>
      <c r="F140" s="441">
        <v>8245</v>
      </c>
      <c r="G140" s="441">
        <v>4679</v>
      </c>
      <c r="H140" s="441">
        <v>9.3800000000000008</v>
      </c>
      <c r="I140" s="441">
        <v>7.07</v>
      </c>
      <c r="J140" s="441">
        <v>634</v>
      </c>
      <c r="K140" s="441">
        <v>520</v>
      </c>
      <c r="L140" s="441">
        <v>790</v>
      </c>
      <c r="M140" s="441">
        <v>615</v>
      </c>
      <c r="N140" s="441">
        <v>10330</v>
      </c>
      <c r="O140" s="441">
        <v>884</v>
      </c>
      <c r="P140" s="441">
        <v>0.81799999999999995</v>
      </c>
      <c r="Q140" s="441">
        <v>13.6</v>
      </c>
      <c r="R140" s="441">
        <f t="shared" si="2"/>
        <v>236</v>
      </c>
      <c r="S140" s="441">
        <f t="shared" si="3"/>
        <v>156</v>
      </c>
    </row>
    <row r="141" spans="1:19">
      <c r="A141" s="441">
        <v>260</v>
      </c>
      <c r="B141" s="441">
        <v>180</v>
      </c>
      <c r="C141" s="441">
        <v>12.5</v>
      </c>
      <c r="D141" s="441">
        <v>76.2</v>
      </c>
      <c r="E141" s="441">
        <v>97</v>
      </c>
      <c r="F141" s="441">
        <v>8482</v>
      </c>
      <c r="G141" s="441">
        <v>4812</v>
      </c>
      <c r="H141" s="441">
        <v>9.35</v>
      </c>
      <c r="I141" s="441">
        <v>7.04</v>
      </c>
      <c r="J141" s="441">
        <v>652</v>
      </c>
      <c r="K141" s="441">
        <v>535</v>
      </c>
      <c r="L141" s="441">
        <v>8158</v>
      </c>
      <c r="M141" s="441">
        <v>635</v>
      </c>
      <c r="N141" s="441">
        <v>10680</v>
      </c>
      <c r="O141" s="441">
        <v>911</v>
      </c>
      <c r="P141" s="441">
        <v>0.81799999999999995</v>
      </c>
      <c r="Q141" s="441">
        <v>13.1</v>
      </c>
      <c r="R141" s="441">
        <f t="shared" si="2"/>
        <v>235</v>
      </c>
      <c r="S141" s="441">
        <f t="shared" si="3"/>
        <v>155</v>
      </c>
    </row>
    <row r="142" spans="1:19">
      <c r="A142" s="441">
        <v>260</v>
      </c>
      <c r="B142" s="441">
        <v>180</v>
      </c>
      <c r="C142" s="441">
        <v>16</v>
      </c>
      <c r="D142" s="441">
        <v>93.9</v>
      </c>
      <c r="E142" s="441">
        <v>120</v>
      </c>
      <c r="F142" s="441">
        <v>9923</v>
      </c>
      <c r="G142" s="441">
        <v>5614</v>
      </c>
      <c r="H142" s="441">
        <v>9.11</v>
      </c>
      <c r="I142" s="441">
        <v>6.85</v>
      </c>
      <c r="J142" s="441">
        <v>763</v>
      </c>
      <c r="K142" s="441">
        <v>624</v>
      </c>
      <c r="L142" s="441">
        <v>977</v>
      </c>
      <c r="M142" s="441">
        <v>759</v>
      </c>
      <c r="N142" s="441">
        <v>12890</v>
      </c>
      <c r="O142" s="441">
        <v>1079</v>
      </c>
      <c r="P142" s="441">
        <v>0.79800000000000004</v>
      </c>
      <c r="Q142" s="441">
        <v>10.7</v>
      </c>
      <c r="R142" s="441">
        <f t="shared" si="2"/>
        <v>228</v>
      </c>
      <c r="S142" s="441">
        <f t="shared" si="3"/>
        <v>148</v>
      </c>
    </row>
    <row r="143" spans="1:19">
      <c r="A143" s="441">
        <v>300</v>
      </c>
      <c r="B143" s="441">
        <v>100</v>
      </c>
      <c r="C143" s="441">
        <v>6</v>
      </c>
      <c r="D143" s="441">
        <v>35.799999999999997</v>
      </c>
      <c r="E143" s="441">
        <v>45.6</v>
      </c>
      <c r="F143" s="441">
        <v>4477</v>
      </c>
      <c r="G143" s="441">
        <v>842</v>
      </c>
      <c r="H143" s="441">
        <v>10.199999999999999</v>
      </c>
      <c r="I143" s="441">
        <v>4.3</v>
      </c>
      <c r="J143" s="441">
        <v>318</v>
      </c>
      <c r="K143" s="441">
        <v>168</v>
      </c>
      <c r="L143" s="441">
        <v>411</v>
      </c>
      <c r="M143" s="441">
        <v>188</v>
      </c>
      <c r="N143" s="441">
        <v>2403</v>
      </c>
      <c r="O143" s="441">
        <v>306</v>
      </c>
      <c r="P143" s="441">
        <v>0.77900000000000003</v>
      </c>
      <c r="Q143" s="441">
        <v>27.9</v>
      </c>
      <c r="R143" s="441">
        <f t="shared" si="2"/>
        <v>288</v>
      </c>
      <c r="S143" s="441">
        <f t="shared" si="3"/>
        <v>88</v>
      </c>
    </row>
    <row r="144" spans="1:19">
      <c r="A144" s="441">
        <v>300</v>
      </c>
      <c r="B144" s="441">
        <v>100</v>
      </c>
      <c r="C144" s="441">
        <v>6.3</v>
      </c>
      <c r="D144" s="441">
        <v>37.200000000000003</v>
      </c>
      <c r="E144" s="441">
        <v>47.4</v>
      </c>
      <c r="F144" s="441">
        <v>4907</v>
      </c>
      <c r="G144" s="441">
        <v>868</v>
      </c>
      <c r="H144" s="441">
        <v>10.199999999999999</v>
      </c>
      <c r="I144" s="441">
        <v>4.28</v>
      </c>
      <c r="J144" s="441">
        <v>327</v>
      </c>
      <c r="K144" s="441">
        <v>174</v>
      </c>
      <c r="L144" s="441">
        <v>425</v>
      </c>
      <c r="M144" s="441">
        <v>194</v>
      </c>
      <c r="N144" s="441">
        <v>2515</v>
      </c>
      <c r="O144" s="441">
        <v>318</v>
      </c>
      <c r="P144" s="441">
        <v>0.77300000000000002</v>
      </c>
      <c r="Q144" s="441">
        <v>26.8</v>
      </c>
      <c r="R144" s="441">
        <f t="shared" ref="R144:R178" si="4">A144-C144*2</f>
        <v>287.39999999999998</v>
      </c>
      <c r="S144" s="441">
        <f t="shared" ref="S144:S178" si="5">B144-C144*2</f>
        <v>87.4</v>
      </c>
    </row>
    <row r="145" spans="1:19">
      <c r="A145" s="441">
        <v>300</v>
      </c>
      <c r="B145" s="441">
        <v>100</v>
      </c>
      <c r="C145" s="441">
        <v>8</v>
      </c>
      <c r="D145" s="441">
        <v>46.5</v>
      </c>
      <c r="E145" s="441">
        <v>59.2</v>
      </c>
      <c r="F145" s="441">
        <v>5978</v>
      </c>
      <c r="G145" s="441">
        <v>1045</v>
      </c>
      <c r="H145" s="441">
        <v>10</v>
      </c>
      <c r="I145" s="441">
        <v>4.2</v>
      </c>
      <c r="J145" s="441">
        <v>399</v>
      </c>
      <c r="K145" s="441">
        <v>209</v>
      </c>
      <c r="L145" s="441">
        <v>523</v>
      </c>
      <c r="M145" s="441">
        <v>238</v>
      </c>
      <c r="N145" s="441">
        <v>3080</v>
      </c>
      <c r="O145" s="441">
        <v>385</v>
      </c>
      <c r="P145" s="441">
        <v>0.76600000000000001</v>
      </c>
      <c r="Q145" s="441">
        <v>21.5</v>
      </c>
      <c r="R145" s="441">
        <f t="shared" si="4"/>
        <v>284</v>
      </c>
      <c r="S145" s="441">
        <f t="shared" si="5"/>
        <v>84</v>
      </c>
    </row>
    <row r="146" spans="1:19">
      <c r="A146" s="441">
        <v>300</v>
      </c>
      <c r="B146" s="441">
        <v>100</v>
      </c>
      <c r="C146" s="441">
        <v>10</v>
      </c>
      <c r="D146" s="441">
        <v>57</v>
      </c>
      <c r="E146" s="441">
        <v>72.599999999999994</v>
      </c>
      <c r="F146" s="441">
        <v>7106</v>
      </c>
      <c r="G146" s="441">
        <v>1224</v>
      </c>
      <c r="H146" s="441">
        <v>9.9</v>
      </c>
      <c r="I146" s="441">
        <v>4.1100000000000003</v>
      </c>
      <c r="J146" s="441">
        <v>474</v>
      </c>
      <c r="K146" s="441">
        <v>245</v>
      </c>
      <c r="L146" s="441">
        <v>631</v>
      </c>
      <c r="M146" s="441">
        <v>285</v>
      </c>
      <c r="N146" s="441">
        <v>3681</v>
      </c>
      <c r="O146" s="441">
        <v>455</v>
      </c>
      <c r="P146" s="441">
        <v>0.75700000000000001</v>
      </c>
      <c r="Q146" s="441">
        <v>17.600000000000001</v>
      </c>
      <c r="R146" s="441">
        <f t="shared" si="4"/>
        <v>280</v>
      </c>
      <c r="S146" s="441">
        <f t="shared" si="5"/>
        <v>80</v>
      </c>
    </row>
    <row r="147" spans="1:19">
      <c r="A147" s="441">
        <v>300</v>
      </c>
      <c r="B147" s="441">
        <v>100</v>
      </c>
      <c r="C147" s="441">
        <v>12</v>
      </c>
      <c r="D147" s="441">
        <v>66</v>
      </c>
      <c r="E147" s="441">
        <v>84.1</v>
      </c>
      <c r="F147" s="441">
        <v>7808</v>
      </c>
      <c r="G147" s="441">
        <v>1343</v>
      </c>
      <c r="H147" s="441">
        <v>9.64</v>
      </c>
      <c r="I147" s="441">
        <v>4</v>
      </c>
      <c r="J147" s="441">
        <v>521</v>
      </c>
      <c r="K147" s="441">
        <v>269</v>
      </c>
      <c r="L147" s="441">
        <v>710</v>
      </c>
      <c r="M147" s="441">
        <v>321</v>
      </c>
      <c r="N147" s="441">
        <v>4177</v>
      </c>
      <c r="O147" s="441">
        <v>508</v>
      </c>
      <c r="P147" s="441">
        <v>0.73799999999999999</v>
      </c>
      <c r="Q147" s="441">
        <v>15.2</v>
      </c>
      <c r="R147" s="441">
        <f t="shared" si="4"/>
        <v>276</v>
      </c>
      <c r="S147" s="441">
        <f t="shared" si="5"/>
        <v>76</v>
      </c>
    </row>
    <row r="148" spans="1:19">
      <c r="A148" s="441">
        <v>300</v>
      </c>
      <c r="B148" s="441">
        <v>100</v>
      </c>
      <c r="C148" s="441">
        <v>12.5</v>
      </c>
      <c r="D148" s="441">
        <v>68.3</v>
      </c>
      <c r="E148" s="441">
        <v>87</v>
      </c>
      <c r="F148" s="441">
        <v>8010</v>
      </c>
      <c r="G148" s="441">
        <v>1374</v>
      </c>
      <c r="H148" s="441">
        <v>9.59</v>
      </c>
      <c r="I148" s="441">
        <v>3.97</v>
      </c>
      <c r="J148" s="441">
        <v>534</v>
      </c>
      <c r="K148" s="441">
        <v>275</v>
      </c>
      <c r="L148" s="441">
        <v>732</v>
      </c>
      <c r="M148" s="441">
        <v>330</v>
      </c>
      <c r="N148" s="441">
        <v>4292</v>
      </c>
      <c r="O148" s="441">
        <v>521</v>
      </c>
      <c r="P148" s="441">
        <v>0.73599999999999999</v>
      </c>
      <c r="Q148" s="441">
        <v>14.6</v>
      </c>
      <c r="R148" s="441">
        <f t="shared" si="4"/>
        <v>275</v>
      </c>
      <c r="S148" s="441">
        <f t="shared" si="5"/>
        <v>75</v>
      </c>
    </row>
    <row r="149" spans="1:19">
      <c r="A149" s="441">
        <v>300</v>
      </c>
      <c r="B149" s="441">
        <v>100</v>
      </c>
      <c r="C149" s="441">
        <v>16</v>
      </c>
      <c r="D149" s="441">
        <v>83.8</v>
      </c>
      <c r="E149" s="441">
        <v>107</v>
      </c>
      <c r="F149" s="441">
        <v>9157</v>
      </c>
      <c r="G149" s="441">
        <v>1543</v>
      </c>
      <c r="H149" s="441">
        <v>9.26</v>
      </c>
      <c r="I149" s="441">
        <v>3.8</v>
      </c>
      <c r="J149" s="441">
        <v>610</v>
      </c>
      <c r="K149" s="441">
        <v>309</v>
      </c>
      <c r="L149" s="441">
        <v>865</v>
      </c>
      <c r="M149" s="441">
        <v>386</v>
      </c>
      <c r="N149" s="441">
        <v>4939</v>
      </c>
      <c r="O149" s="441">
        <v>592</v>
      </c>
      <c r="P149" s="441">
        <v>0.71799999999999997</v>
      </c>
      <c r="Q149" s="441">
        <v>11.9</v>
      </c>
      <c r="R149" s="441">
        <f t="shared" si="4"/>
        <v>268</v>
      </c>
      <c r="S149" s="441">
        <f t="shared" si="5"/>
        <v>68</v>
      </c>
    </row>
    <row r="150" spans="1:19">
      <c r="A150" s="441">
        <v>300</v>
      </c>
      <c r="B150" s="441">
        <v>150</v>
      </c>
      <c r="C150" s="441">
        <v>6</v>
      </c>
      <c r="D150" s="441">
        <v>40.5</v>
      </c>
      <c r="E150" s="441">
        <v>51.6</v>
      </c>
      <c r="F150" s="441">
        <v>6074</v>
      </c>
      <c r="G150" s="441">
        <v>2080</v>
      </c>
      <c r="H150" s="441">
        <v>10.8</v>
      </c>
      <c r="I150" s="441">
        <v>6.35</v>
      </c>
      <c r="J150" s="441">
        <v>405</v>
      </c>
      <c r="K150" s="441">
        <v>277</v>
      </c>
      <c r="L150" s="441">
        <v>500</v>
      </c>
      <c r="M150" s="441">
        <v>309</v>
      </c>
      <c r="N150" s="441">
        <v>4988</v>
      </c>
      <c r="O150" s="441">
        <v>479</v>
      </c>
      <c r="P150" s="441">
        <v>0.879</v>
      </c>
      <c r="Q150" s="441">
        <v>24.7</v>
      </c>
      <c r="R150" s="441">
        <f t="shared" si="4"/>
        <v>288</v>
      </c>
      <c r="S150" s="441">
        <f t="shared" si="5"/>
        <v>138</v>
      </c>
    </row>
    <row r="151" spans="1:19">
      <c r="A151" s="441">
        <v>300</v>
      </c>
      <c r="B151" s="441">
        <v>150</v>
      </c>
      <c r="C151" s="441">
        <v>6.3</v>
      </c>
      <c r="D151" s="441">
        <v>42.2</v>
      </c>
      <c r="E151" s="441">
        <v>53.7</v>
      </c>
      <c r="F151" s="441">
        <v>6266</v>
      </c>
      <c r="G151" s="441">
        <v>2150</v>
      </c>
      <c r="H151" s="441">
        <v>10.8</v>
      </c>
      <c r="I151" s="441">
        <v>6.32</v>
      </c>
      <c r="J151" s="441">
        <v>418</v>
      </c>
      <c r="K151" s="441">
        <v>287</v>
      </c>
      <c r="L151" s="441">
        <v>517</v>
      </c>
      <c r="M151" s="441">
        <v>321</v>
      </c>
      <c r="N151" s="441">
        <v>5234</v>
      </c>
      <c r="O151" s="441">
        <v>499</v>
      </c>
      <c r="P151" s="441">
        <v>0.873</v>
      </c>
      <c r="Q151" s="441">
        <v>23.7</v>
      </c>
      <c r="R151" s="441">
        <f t="shared" si="4"/>
        <v>287.39999999999998</v>
      </c>
      <c r="S151" s="441">
        <f t="shared" si="5"/>
        <v>137.4</v>
      </c>
    </row>
    <row r="152" spans="1:19">
      <c r="A152" s="441">
        <v>300</v>
      </c>
      <c r="B152" s="441">
        <v>150</v>
      </c>
      <c r="C152" s="441">
        <v>8</v>
      </c>
      <c r="D152" s="441">
        <v>52.8</v>
      </c>
      <c r="E152" s="441">
        <v>67.2</v>
      </c>
      <c r="F152" s="441">
        <v>7684</v>
      </c>
      <c r="G152" s="441">
        <v>2623</v>
      </c>
      <c r="H152" s="441">
        <v>10.7</v>
      </c>
      <c r="I152" s="441">
        <v>6.25</v>
      </c>
      <c r="J152" s="441">
        <v>512</v>
      </c>
      <c r="K152" s="441">
        <v>350</v>
      </c>
      <c r="L152" s="441">
        <v>640</v>
      </c>
      <c r="M152" s="441">
        <v>396</v>
      </c>
      <c r="N152" s="441">
        <v>6491</v>
      </c>
      <c r="O152" s="441">
        <v>612</v>
      </c>
      <c r="P152" s="441">
        <v>0.86599999999999999</v>
      </c>
      <c r="Q152" s="441">
        <v>18.899999999999999</v>
      </c>
      <c r="R152" s="441">
        <f t="shared" si="4"/>
        <v>284</v>
      </c>
      <c r="S152" s="441">
        <f t="shared" si="5"/>
        <v>134</v>
      </c>
    </row>
    <row r="153" spans="1:19">
      <c r="A153" s="441">
        <v>300</v>
      </c>
      <c r="B153" s="441">
        <v>150</v>
      </c>
      <c r="C153" s="441">
        <v>10</v>
      </c>
      <c r="D153" s="441">
        <v>64.8</v>
      </c>
      <c r="E153" s="441">
        <v>82.6</v>
      </c>
      <c r="F153" s="441">
        <v>9209</v>
      </c>
      <c r="G153" s="441">
        <v>3125</v>
      </c>
      <c r="H153" s="441">
        <v>10.6</v>
      </c>
      <c r="I153" s="441">
        <v>6.15</v>
      </c>
      <c r="J153" s="441">
        <v>614</v>
      </c>
      <c r="K153" s="441">
        <v>417</v>
      </c>
      <c r="L153" s="441">
        <v>776</v>
      </c>
      <c r="M153" s="441">
        <v>479</v>
      </c>
      <c r="N153" s="441">
        <v>7879</v>
      </c>
      <c r="O153" s="441">
        <v>733</v>
      </c>
      <c r="P153" s="441">
        <v>0.85699999999999998</v>
      </c>
      <c r="Q153" s="441">
        <v>15.4</v>
      </c>
      <c r="R153" s="441">
        <f t="shared" si="4"/>
        <v>280</v>
      </c>
      <c r="S153" s="441">
        <f t="shared" si="5"/>
        <v>130</v>
      </c>
    </row>
    <row r="154" spans="1:19">
      <c r="A154" s="441">
        <v>300</v>
      </c>
      <c r="B154" s="441">
        <v>150</v>
      </c>
      <c r="C154" s="441">
        <v>12</v>
      </c>
      <c r="D154" s="441">
        <v>75.400000000000006</v>
      </c>
      <c r="E154" s="441">
        <v>96.1</v>
      </c>
      <c r="F154" s="441">
        <v>10300</v>
      </c>
      <c r="G154" s="441">
        <v>3498</v>
      </c>
      <c r="H154" s="441">
        <v>10.4</v>
      </c>
      <c r="I154" s="441">
        <v>6.03</v>
      </c>
      <c r="J154" s="441">
        <v>687</v>
      </c>
      <c r="K154" s="441">
        <v>466</v>
      </c>
      <c r="L154" s="441">
        <v>883</v>
      </c>
      <c r="M154" s="441">
        <v>546</v>
      </c>
      <c r="N154" s="441">
        <v>9153</v>
      </c>
      <c r="O154" s="441">
        <v>837</v>
      </c>
      <c r="P154" s="441">
        <v>0.83799999999999997</v>
      </c>
      <c r="Q154" s="441">
        <v>13.3</v>
      </c>
      <c r="R154" s="441">
        <f t="shared" si="4"/>
        <v>276</v>
      </c>
      <c r="S154" s="441">
        <f t="shared" si="5"/>
        <v>126</v>
      </c>
    </row>
    <row r="155" spans="1:19">
      <c r="A155" s="441">
        <v>300</v>
      </c>
      <c r="B155" s="441">
        <v>150</v>
      </c>
      <c r="C155" s="441">
        <v>12.5</v>
      </c>
      <c r="D155" s="441">
        <v>78.099999999999994</v>
      </c>
      <c r="E155" s="441">
        <v>99.5</v>
      </c>
      <c r="F155" s="441">
        <v>10590</v>
      </c>
      <c r="G155" s="441">
        <v>3595</v>
      </c>
      <c r="H155" s="441">
        <v>10.3</v>
      </c>
      <c r="I155" s="441">
        <v>6.01</v>
      </c>
      <c r="J155" s="441">
        <v>706</v>
      </c>
      <c r="K155" s="441">
        <v>479</v>
      </c>
      <c r="L155" s="441">
        <v>912</v>
      </c>
      <c r="M155" s="441">
        <v>563</v>
      </c>
      <c r="N155" s="441">
        <v>9452</v>
      </c>
      <c r="O155" s="441">
        <v>862</v>
      </c>
      <c r="P155" s="441">
        <v>0.83599999999999997</v>
      </c>
      <c r="Q155" s="441">
        <v>12.8</v>
      </c>
      <c r="R155" s="441">
        <f t="shared" si="4"/>
        <v>275</v>
      </c>
      <c r="S155" s="441">
        <f t="shared" si="5"/>
        <v>125</v>
      </c>
    </row>
    <row r="156" spans="1:19">
      <c r="A156" s="441">
        <v>300</v>
      </c>
      <c r="B156" s="441">
        <v>150</v>
      </c>
      <c r="C156" s="441">
        <v>16</v>
      </c>
      <c r="D156" s="441">
        <v>96.4</v>
      </c>
      <c r="E156" s="441">
        <v>123</v>
      </c>
      <c r="F156" s="441">
        <v>12390</v>
      </c>
      <c r="G156" s="441">
        <v>4174</v>
      </c>
      <c r="H156" s="441">
        <v>10</v>
      </c>
      <c r="I156" s="441">
        <v>5.83</v>
      </c>
      <c r="J156" s="441">
        <v>826</v>
      </c>
      <c r="K156" s="441">
        <v>557</v>
      </c>
      <c r="L156" s="441">
        <v>1092</v>
      </c>
      <c r="M156" s="441">
        <v>673</v>
      </c>
      <c r="N156" s="441">
        <v>11330</v>
      </c>
      <c r="O156" s="441">
        <v>1015</v>
      </c>
      <c r="P156" s="441">
        <v>0.81799999999999995</v>
      </c>
      <c r="Q156" s="441">
        <v>10.4</v>
      </c>
      <c r="R156" s="441">
        <f t="shared" si="4"/>
        <v>268</v>
      </c>
      <c r="S156" s="441">
        <f t="shared" si="5"/>
        <v>118</v>
      </c>
    </row>
    <row r="157" spans="1:19">
      <c r="A157" s="441">
        <v>300</v>
      </c>
      <c r="B157" s="441">
        <v>200</v>
      </c>
      <c r="C157" s="441">
        <v>6</v>
      </c>
      <c r="D157" s="441">
        <v>45.2</v>
      </c>
      <c r="E157" s="441">
        <v>57.6</v>
      </c>
      <c r="F157" s="441">
        <v>7370</v>
      </c>
      <c r="G157" s="441">
        <v>3962</v>
      </c>
      <c r="H157" s="441">
        <v>11.3</v>
      </c>
      <c r="I157" s="441">
        <v>8.2899999999999991</v>
      </c>
      <c r="J157" s="441">
        <v>491</v>
      </c>
      <c r="K157" s="441">
        <v>396</v>
      </c>
      <c r="L157" s="441">
        <v>588</v>
      </c>
      <c r="M157" s="441">
        <v>446</v>
      </c>
      <c r="N157" s="441">
        <v>8115</v>
      </c>
      <c r="O157" s="441">
        <v>651</v>
      </c>
      <c r="P157" s="441">
        <v>0.97899999999999998</v>
      </c>
      <c r="Q157" s="441">
        <v>22.1</v>
      </c>
      <c r="R157" s="441">
        <f t="shared" si="4"/>
        <v>288</v>
      </c>
      <c r="S157" s="441">
        <f t="shared" si="5"/>
        <v>188</v>
      </c>
    </row>
    <row r="158" spans="1:19">
      <c r="A158" s="441">
        <v>300</v>
      </c>
      <c r="B158" s="441">
        <v>200</v>
      </c>
      <c r="C158" s="441">
        <v>6.3</v>
      </c>
      <c r="D158" s="441">
        <v>47.1</v>
      </c>
      <c r="E158" s="441">
        <v>60</v>
      </c>
      <c r="F158" s="441">
        <v>7624</v>
      </c>
      <c r="G158" s="441">
        <v>4104</v>
      </c>
      <c r="H158" s="441">
        <v>11.3</v>
      </c>
      <c r="I158" s="441">
        <v>8.27</v>
      </c>
      <c r="J158" s="441">
        <v>508</v>
      </c>
      <c r="K158" s="441">
        <v>410</v>
      </c>
      <c r="L158" s="441">
        <v>610</v>
      </c>
      <c r="M158" s="441">
        <v>463</v>
      </c>
      <c r="N158" s="441">
        <v>8524</v>
      </c>
      <c r="O158" s="441">
        <v>680</v>
      </c>
      <c r="P158" s="441">
        <v>0.97299999999999998</v>
      </c>
      <c r="Q158" s="441">
        <v>21.2</v>
      </c>
      <c r="R158" s="441">
        <f t="shared" si="4"/>
        <v>287.39999999999998</v>
      </c>
      <c r="S158" s="441">
        <f t="shared" si="5"/>
        <v>187.4</v>
      </c>
    </row>
    <row r="159" spans="1:19">
      <c r="A159" s="441">
        <v>300</v>
      </c>
      <c r="B159" s="441">
        <v>200</v>
      </c>
      <c r="C159" s="441">
        <v>8</v>
      </c>
      <c r="D159" s="441">
        <v>59.1</v>
      </c>
      <c r="E159" s="441">
        <v>75.2</v>
      </c>
      <c r="F159" s="441">
        <v>9389</v>
      </c>
      <c r="G159" s="441">
        <v>5042</v>
      </c>
      <c r="H159" s="441">
        <v>11.2</v>
      </c>
      <c r="I159" s="441">
        <v>8.19</v>
      </c>
      <c r="J159" s="441">
        <v>626</v>
      </c>
      <c r="K159" s="441">
        <v>504</v>
      </c>
      <c r="L159" s="441">
        <v>757</v>
      </c>
      <c r="M159" s="441">
        <v>574</v>
      </c>
      <c r="N159" s="441">
        <v>10630</v>
      </c>
      <c r="O159" s="441">
        <v>838</v>
      </c>
      <c r="P159" s="441">
        <v>0.96599999999999997</v>
      </c>
      <c r="Q159" s="441">
        <v>16.899999999999999</v>
      </c>
      <c r="R159" s="441">
        <f t="shared" si="4"/>
        <v>284</v>
      </c>
      <c r="S159" s="441">
        <f t="shared" si="5"/>
        <v>184</v>
      </c>
    </row>
    <row r="160" spans="1:19">
      <c r="A160" s="441">
        <v>300</v>
      </c>
      <c r="B160" s="441">
        <v>200</v>
      </c>
      <c r="C160" s="441">
        <v>10</v>
      </c>
      <c r="D160" s="441">
        <v>72.7</v>
      </c>
      <c r="E160" s="441">
        <v>92.6</v>
      </c>
      <c r="F160" s="441">
        <v>11310</v>
      </c>
      <c r="G160" s="441">
        <v>6058</v>
      </c>
      <c r="H160" s="441">
        <v>11.1</v>
      </c>
      <c r="I160" s="441">
        <v>8.09</v>
      </c>
      <c r="J160" s="441">
        <v>754</v>
      </c>
      <c r="K160" s="441">
        <v>606</v>
      </c>
      <c r="L160" s="441">
        <v>921</v>
      </c>
      <c r="M160" s="441">
        <v>698</v>
      </c>
      <c r="N160" s="441">
        <v>12990</v>
      </c>
      <c r="O160" s="441">
        <v>1012</v>
      </c>
      <c r="P160" s="441">
        <v>0.95699999999999996</v>
      </c>
      <c r="Q160" s="441">
        <v>13.8</v>
      </c>
      <c r="R160" s="441">
        <f t="shared" si="4"/>
        <v>280</v>
      </c>
      <c r="S160" s="441">
        <f t="shared" si="5"/>
        <v>180</v>
      </c>
    </row>
    <row r="161" spans="1:19">
      <c r="A161" s="441">
        <v>300</v>
      </c>
      <c r="B161" s="441">
        <v>200</v>
      </c>
      <c r="C161" s="441">
        <v>12</v>
      </c>
      <c r="D161" s="441">
        <v>84.8</v>
      </c>
      <c r="E161" s="441">
        <v>108</v>
      </c>
      <c r="F161" s="441">
        <v>12790</v>
      </c>
      <c r="G161" s="441">
        <v>6854</v>
      </c>
      <c r="H161" s="441">
        <v>10.9</v>
      </c>
      <c r="I161" s="441">
        <v>7.96</v>
      </c>
      <c r="J161" s="441">
        <v>853</v>
      </c>
      <c r="K161" s="441">
        <v>685</v>
      </c>
      <c r="L161" s="441">
        <v>1056</v>
      </c>
      <c r="M161" s="441">
        <v>801</v>
      </c>
      <c r="N161" s="441">
        <v>15240</v>
      </c>
      <c r="O161" s="441">
        <v>1167</v>
      </c>
      <c r="P161" s="441">
        <v>0.93799999999999994</v>
      </c>
      <c r="Q161" s="441">
        <v>11.8</v>
      </c>
      <c r="R161" s="441">
        <f t="shared" si="4"/>
        <v>276</v>
      </c>
      <c r="S161" s="441">
        <f t="shared" si="5"/>
        <v>176</v>
      </c>
    </row>
    <row r="162" spans="1:19">
      <c r="A162" s="441">
        <v>300</v>
      </c>
      <c r="B162" s="441">
        <v>200</v>
      </c>
      <c r="C162" s="441">
        <v>12.5</v>
      </c>
      <c r="D162" s="441">
        <v>88</v>
      </c>
      <c r="E162" s="441">
        <v>112</v>
      </c>
      <c r="F162" s="441">
        <v>13180</v>
      </c>
      <c r="G162" s="441">
        <v>7060</v>
      </c>
      <c r="H162" s="441">
        <v>10.8</v>
      </c>
      <c r="I162" s="441">
        <v>7.94</v>
      </c>
      <c r="J162" s="441">
        <v>879</v>
      </c>
      <c r="K162" s="441">
        <v>706</v>
      </c>
      <c r="L162" s="441">
        <v>1091</v>
      </c>
      <c r="M162" s="441">
        <v>828</v>
      </c>
      <c r="N162" s="441">
        <v>15770</v>
      </c>
      <c r="O162" s="441">
        <v>1204</v>
      </c>
      <c r="P162" s="441">
        <v>0.93600000000000005</v>
      </c>
      <c r="Q162" s="441">
        <v>11.4</v>
      </c>
      <c r="R162" s="441">
        <f t="shared" si="4"/>
        <v>275</v>
      </c>
      <c r="S162" s="441">
        <f t="shared" si="5"/>
        <v>175</v>
      </c>
    </row>
    <row r="163" spans="1:19">
      <c r="A163" s="441">
        <v>300</v>
      </c>
      <c r="B163" s="441">
        <v>200</v>
      </c>
      <c r="C163" s="441">
        <v>16</v>
      </c>
      <c r="D163" s="441">
        <v>109</v>
      </c>
      <c r="E163" s="441">
        <v>139</v>
      </c>
      <c r="F163" s="441">
        <v>15620</v>
      </c>
      <c r="G163" s="441">
        <v>8340</v>
      </c>
      <c r="H163" s="441">
        <v>10.6</v>
      </c>
      <c r="I163" s="441">
        <v>7.75</v>
      </c>
      <c r="J163" s="441">
        <v>1041</v>
      </c>
      <c r="K163" s="441">
        <v>834</v>
      </c>
      <c r="L163" s="441">
        <v>1319</v>
      </c>
      <c r="M163" s="441">
        <v>1000</v>
      </c>
      <c r="N163" s="441">
        <v>19220</v>
      </c>
      <c r="O163" s="441">
        <v>1442</v>
      </c>
      <c r="P163" s="441">
        <v>0.91800000000000004</v>
      </c>
      <c r="Q163" s="441">
        <v>9.1999999999999993</v>
      </c>
      <c r="R163" s="441">
        <f t="shared" si="4"/>
        <v>268</v>
      </c>
      <c r="S163" s="441">
        <f t="shared" si="5"/>
        <v>168</v>
      </c>
    </row>
    <row r="164" spans="1:19">
      <c r="A164" s="441">
        <v>350</v>
      </c>
      <c r="B164" s="441">
        <v>250</v>
      </c>
      <c r="C164" s="441">
        <v>6</v>
      </c>
      <c r="D164" s="441">
        <v>54.7</v>
      </c>
      <c r="E164" s="441">
        <v>69.599999999999994</v>
      </c>
      <c r="F164" s="441">
        <v>12460</v>
      </c>
      <c r="G164" s="441">
        <v>7458</v>
      </c>
      <c r="H164" s="441">
        <v>13.4</v>
      </c>
      <c r="I164" s="441">
        <v>10.3</v>
      </c>
      <c r="J164" s="441">
        <v>712</v>
      </c>
      <c r="K164" s="441">
        <v>597</v>
      </c>
      <c r="L164" s="441">
        <v>843</v>
      </c>
      <c r="M164" s="441">
        <v>671</v>
      </c>
      <c r="N164" s="441">
        <v>14550</v>
      </c>
      <c r="O164" s="441">
        <v>967</v>
      </c>
      <c r="P164" s="441">
        <v>1.18</v>
      </c>
      <c r="Q164" s="441">
        <v>18.3</v>
      </c>
      <c r="R164" s="441">
        <f t="shared" si="4"/>
        <v>338</v>
      </c>
      <c r="S164" s="441">
        <f t="shared" si="5"/>
        <v>238</v>
      </c>
    </row>
    <row r="165" spans="1:19">
      <c r="A165" s="441">
        <v>350</v>
      </c>
      <c r="B165" s="441">
        <v>250</v>
      </c>
      <c r="C165" s="441">
        <v>6.3</v>
      </c>
      <c r="D165" s="441">
        <v>57</v>
      </c>
      <c r="E165" s="441">
        <v>72.599999999999994</v>
      </c>
      <c r="F165" s="441">
        <v>12920</v>
      </c>
      <c r="G165" s="441">
        <v>7744</v>
      </c>
      <c r="H165" s="441">
        <v>13.3</v>
      </c>
      <c r="I165" s="441">
        <v>10.3</v>
      </c>
      <c r="J165" s="441">
        <v>738</v>
      </c>
      <c r="K165" s="441">
        <v>620</v>
      </c>
      <c r="L165" s="441">
        <v>876</v>
      </c>
      <c r="M165" s="441">
        <v>698</v>
      </c>
      <c r="N165" s="441">
        <v>15290</v>
      </c>
      <c r="O165" s="441">
        <v>1010</v>
      </c>
      <c r="P165" s="441">
        <v>1.17</v>
      </c>
      <c r="Q165" s="441">
        <v>17.5</v>
      </c>
      <c r="R165" s="441">
        <f t="shared" si="4"/>
        <v>337.4</v>
      </c>
      <c r="S165" s="441">
        <f t="shared" si="5"/>
        <v>237.4</v>
      </c>
    </row>
    <row r="166" spans="1:19">
      <c r="A166" s="441">
        <v>350</v>
      </c>
      <c r="B166" s="441">
        <v>250</v>
      </c>
      <c r="C166" s="441">
        <v>8</v>
      </c>
      <c r="D166" s="441">
        <v>71.599999999999994</v>
      </c>
      <c r="E166" s="441">
        <v>91.2</v>
      </c>
      <c r="F166" s="441">
        <v>16000</v>
      </c>
      <c r="G166" s="441">
        <v>9573</v>
      </c>
      <c r="H166" s="441">
        <v>13.2</v>
      </c>
      <c r="I166" s="441">
        <v>10.199999999999999</v>
      </c>
      <c r="J166" s="441">
        <v>914</v>
      </c>
      <c r="K166" s="441">
        <v>766</v>
      </c>
      <c r="L166" s="441">
        <v>1092</v>
      </c>
      <c r="M166" s="441">
        <v>869</v>
      </c>
      <c r="N166" s="441">
        <v>19140</v>
      </c>
      <c r="O166" s="441">
        <v>1253</v>
      </c>
      <c r="P166" s="441">
        <v>1.17</v>
      </c>
      <c r="Q166" s="441">
        <v>14</v>
      </c>
      <c r="R166" s="441">
        <f t="shared" si="4"/>
        <v>334</v>
      </c>
      <c r="S166" s="441">
        <f t="shared" si="5"/>
        <v>234</v>
      </c>
    </row>
    <row r="167" spans="1:19">
      <c r="A167" s="441">
        <v>350</v>
      </c>
      <c r="B167" s="441">
        <v>250</v>
      </c>
      <c r="C167" s="441">
        <v>10</v>
      </c>
      <c r="D167" s="441">
        <v>88.4</v>
      </c>
      <c r="E167" s="441">
        <v>113</v>
      </c>
      <c r="F167" s="441">
        <v>19410</v>
      </c>
      <c r="G167" s="441">
        <v>11590</v>
      </c>
      <c r="H167" s="441">
        <v>13.1</v>
      </c>
      <c r="I167" s="441">
        <v>10.1</v>
      </c>
      <c r="J167" s="441">
        <v>1109</v>
      </c>
      <c r="K167" s="441">
        <v>927</v>
      </c>
      <c r="L167" s="441">
        <v>1335</v>
      </c>
      <c r="M167" s="441">
        <v>1062</v>
      </c>
      <c r="N167" s="441">
        <v>23500</v>
      </c>
      <c r="O167" s="441">
        <v>1522</v>
      </c>
      <c r="P167" s="441">
        <v>1.1599999999999999</v>
      </c>
      <c r="Q167" s="441">
        <v>11.3</v>
      </c>
      <c r="R167" s="441">
        <f t="shared" si="4"/>
        <v>330</v>
      </c>
      <c r="S167" s="441">
        <f t="shared" si="5"/>
        <v>230</v>
      </c>
    </row>
    <row r="168" spans="1:19">
      <c r="A168" s="441">
        <v>350</v>
      </c>
      <c r="B168" s="441">
        <v>250</v>
      </c>
      <c r="C168" s="441">
        <v>12</v>
      </c>
      <c r="D168" s="441">
        <v>104</v>
      </c>
      <c r="E168" s="441">
        <v>132</v>
      </c>
      <c r="F168" s="441">
        <v>22200</v>
      </c>
      <c r="G168" s="441">
        <v>13260</v>
      </c>
      <c r="H168" s="441">
        <v>13</v>
      </c>
      <c r="I168" s="441">
        <v>10</v>
      </c>
      <c r="J168" s="441">
        <v>1268</v>
      </c>
      <c r="K168" s="441">
        <v>1061</v>
      </c>
      <c r="L168" s="441">
        <v>1544</v>
      </c>
      <c r="M168" s="441">
        <v>1229</v>
      </c>
      <c r="N168" s="441">
        <v>27750</v>
      </c>
      <c r="O168" s="441">
        <v>1770</v>
      </c>
      <c r="P168" s="441">
        <v>1.1399999999999999</v>
      </c>
      <c r="Q168" s="441">
        <v>9.65</v>
      </c>
      <c r="R168" s="441">
        <f t="shared" si="4"/>
        <v>326</v>
      </c>
      <c r="S168" s="441">
        <f t="shared" si="5"/>
        <v>226</v>
      </c>
    </row>
    <row r="169" spans="1:19">
      <c r="A169" s="441">
        <v>350</v>
      </c>
      <c r="B169" s="441">
        <v>250</v>
      </c>
      <c r="C169" s="441">
        <v>12.5</v>
      </c>
      <c r="D169" s="441">
        <v>108</v>
      </c>
      <c r="E169" s="441">
        <v>137</v>
      </c>
      <c r="F169" s="441">
        <v>22920</v>
      </c>
      <c r="G169" s="441">
        <v>13690</v>
      </c>
      <c r="H169" s="441">
        <v>12.9</v>
      </c>
      <c r="I169" s="441">
        <v>9.99</v>
      </c>
      <c r="J169" s="441">
        <v>1310</v>
      </c>
      <c r="K169" s="441">
        <v>1095</v>
      </c>
      <c r="L169" s="441">
        <v>1598</v>
      </c>
      <c r="M169" s="441">
        <v>1272</v>
      </c>
      <c r="N169" s="441">
        <v>28770</v>
      </c>
      <c r="O169" s="441">
        <v>1830</v>
      </c>
      <c r="P169" s="441">
        <v>1.1399999999999999</v>
      </c>
      <c r="Q169" s="441">
        <v>9.3000000000000007</v>
      </c>
      <c r="R169" s="441">
        <f t="shared" si="4"/>
        <v>325</v>
      </c>
      <c r="S169" s="441">
        <f t="shared" si="5"/>
        <v>225</v>
      </c>
    </row>
    <row r="170" spans="1:19">
      <c r="A170" s="441">
        <v>350</v>
      </c>
      <c r="B170" s="441">
        <v>250</v>
      </c>
      <c r="C170" s="441">
        <v>16</v>
      </c>
      <c r="D170" s="441">
        <v>134</v>
      </c>
      <c r="E170" s="441">
        <v>171</v>
      </c>
      <c r="F170" s="441">
        <v>27580</v>
      </c>
      <c r="G170" s="441">
        <v>16430</v>
      </c>
      <c r="H170" s="441">
        <v>12.7</v>
      </c>
      <c r="I170" s="441">
        <v>9.81</v>
      </c>
      <c r="J170" s="441">
        <v>1576</v>
      </c>
      <c r="K170" s="441">
        <v>1315</v>
      </c>
      <c r="L170" s="441">
        <v>1954</v>
      </c>
      <c r="M170" s="441">
        <v>1554</v>
      </c>
      <c r="N170" s="441">
        <v>35500</v>
      </c>
      <c r="O170" s="441">
        <v>220</v>
      </c>
      <c r="P170" s="441">
        <v>1.1200000000000001</v>
      </c>
      <c r="Q170" s="441">
        <v>7.46</v>
      </c>
      <c r="R170" s="441">
        <f t="shared" si="4"/>
        <v>318</v>
      </c>
      <c r="S170" s="441">
        <f t="shared" si="5"/>
        <v>218</v>
      </c>
    </row>
    <row r="171" spans="1:19">
      <c r="A171" s="441">
        <v>400</v>
      </c>
      <c r="B171" s="441">
        <v>200</v>
      </c>
      <c r="C171" s="441">
        <v>8</v>
      </c>
      <c r="D171" s="441">
        <v>71.599999999999994</v>
      </c>
      <c r="E171" s="441">
        <v>91.2</v>
      </c>
      <c r="F171" s="441">
        <v>18970</v>
      </c>
      <c r="G171" s="441">
        <v>6517</v>
      </c>
      <c r="H171" s="441">
        <v>14.4</v>
      </c>
      <c r="I171" s="441">
        <v>8.42</v>
      </c>
      <c r="J171" s="441">
        <v>949</v>
      </c>
      <c r="K171" s="441">
        <v>652</v>
      </c>
      <c r="L171" s="441">
        <v>1173</v>
      </c>
      <c r="M171" s="441">
        <v>728</v>
      </c>
      <c r="N171" s="441">
        <v>15820</v>
      </c>
      <c r="O171" s="441">
        <v>1133</v>
      </c>
      <c r="P171" s="441">
        <v>1.17</v>
      </c>
      <c r="Q171" s="441">
        <v>14</v>
      </c>
      <c r="R171" s="441">
        <f t="shared" si="4"/>
        <v>384</v>
      </c>
      <c r="S171" s="441">
        <f t="shared" si="5"/>
        <v>184</v>
      </c>
    </row>
    <row r="172" spans="1:19">
      <c r="A172" s="441">
        <v>400</v>
      </c>
      <c r="B172" s="441">
        <v>200</v>
      </c>
      <c r="C172" s="441">
        <v>12.5</v>
      </c>
      <c r="D172" s="441">
        <v>108</v>
      </c>
      <c r="E172" s="441">
        <v>137</v>
      </c>
      <c r="F172" s="441">
        <v>27100</v>
      </c>
      <c r="G172" s="441">
        <v>9260</v>
      </c>
      <c r="H172" s="441">
        <v>14.1</v>
      </c>
      <c r="I172" s="441">
        <v>8.2200000000000006</v>
      </c>
      <c r="J172" s="441">
        <v>1355</v>
      </c>
      <c r="K172" s="441">
        <v>926</v>
      </c>
      <c r="L172" s="441">
        <v>1714</v>
      </c>
      <c r="M172" s="441">
        <v>1062</v>
      </c>
      <c r="N172" s="441">
        <v>23600</v>
      </c>
      <c r="O172" s="441">
        <v>1644</v>
      </c>
      <c r="P172" s="441">
        <v>1.1399999999999999</v>
      </c>
      <c r="Q172" s="441">
        <v>9.3000000000000007</v>
      </c>
      <c r="R172" s="441">
        <f t="shared" si="4"/>
        <v>375</v>
      </c>
      <c r="S172" s="441">
        <f t="shared" si="5"/>
        <v>175</v>
      </c>
    </row>
    <row r="173" spans="1:19">
      <c r="A173" s="441">
        <v>400</v>
      </c>
      <c r="B173" s="441">
        <v>200</v>
      </c>
      <c r="C173" s="441">
        <v>16</v>
      </c>
      <c r="D173" s="441">
        <v>134</v>
      </c>
      <c r="E173" s="441">
        <v>171</v>
      </c>
      <c r="F173" s="441">
        <v>32550</v>
      </c>
      <c r="G173" s="441">
        <v>11060</v>
      </c>
      <c r="H173" s="441">
        <v>13.8</v>
      </c>
      <c r="I173" s="441">
        <v>8.0500000000000007</v>
      </c>
      <c r="J173" s="441">
        <v>1627</v>
      </c>
      <c r="K173" s="441">
        <v>1106</v>
      </c>
      <c r="L173" s="441">
        <v>2093</v>
      </c>
      <c r="M173" s="441">
        <v>1294</v>
      </c>
      <c r="N173" s="441">
        <v>28930</v>
      </c>
      <c r="O173" s="441">
        <v>1984</v>
      </c>
      <c r="P173" s="441">
        <v>1.1200000000000001</v>
      </c>
      <c r="Q173" s="441">
        <v>7.5</v>
      </c>
      <c r="R173" s="441">
        <f t="shared" si="4"/>
        <v>368</v>
      </c>
      <c r="S173" s="441">
        <f t="shared" si="5"/>
        <v>168</v>
      </c>
    </row>
    <row r="174" spans="1:19">
      <c r="A174" s="441">
        <v>400</v>
      </c>
      <c r="B174" s="441">
        <v>300</v>
      </c>
      <c r="C174" s="441">
        <v>8</v>
      </c>
      <c r="D174" s="441">
        <v>84.2</v>
      </c>
      <c r="E174" s="441">
        <v>107</v>
      </c>
      <c r="F174" s="441">
        <v>25120</v>
      </c>
      <c r="G174" s="441">
        <v>16210</v>
      </c>
      <c r="H174" s="441">
        <v>15.3</v>
      </c>
      <c r="I174" s="441">
        <v>12.3</v>
      </c>
      <c r="J174" s="441">
        <v>1256</v>
      </c>
      <c r="K174" s="441">
        <v>1081</v>
      </c>
      <c r="L174" s="441">
        <v>1487</v>
      </c>
      <c r="M174" s="441">
        <v>1224</v>
      </c>
      <c r="N174" s="441">
        <v>31180</v>
      </c>
      <c r="O174" s="441">
        <v>1747</v>
      </c>
      <c r="P174" s="441">
        <v>1.37</v>
      </c>
      <c r="Q174" s="441">
        <v>11.9</v>
      </c>
      <c r="R174" s="441">
        <f t="shared" si="4"/>
        <v>384</v>
      </c>
      <c r="S174" s="441">
        <f t="shared" si="5"/>
        <v>284</v>
      </c>
    </row>
    <row r="175" spans="1:19">
      <c r="A175" s="441">
        <v>400</v>
      </c>
      <c r="B175" s="441">
        <v>300</v>
      </c>
      <c r="C175" s="441">
        <v>10</v>
      </c>
      <c r="D175" s="441">
        <v>104</v>
      </c>
      <c r="E175" s="441">
        <v>133</v>
      </c>
      <c r="F175" s="441">
        <v>30610</v>
      </c>
      <c r="G175" s="441">
        <v>19730</v>
      </c>
      <c r="H175" s="441">
        <v>15.2</v>
      </c>
      <c r="I175" s="441">
        <v>12.2</v>
      </c>
      <c r="J175" s="441">
        <v>1530</v>
      </c>
      <c r="K175" s="441">
        <v>1315</v>
      </c>
      <c r="L175" s="441">
        <v>1824</v>
      </c>
      <c r="M175" s="441">
        <v>1501</v>
      </c>
      <c r="N175" s="441">
        <v>38410</v>
      </c>
      <c r="O175" s="441">
        <v>2132</v>
      </c>
      <c r="P175" s="441">
        <v>1.36</v>
      </c>
      <c r="Q175" s="441">
        <v>9.6</v>
      </c>
      <c r="R175" s="441">
        <f t="shared" si="4"/>
        <v>380</v>
      </c>
      <c r="S175" s="441">
        <f t="shared" si="5"/>
        <v>280</v>
      </c>
    </row>
    <row r="176" spans="1:19">
      <c r="A176" s="441">
        <v>400</v>
      </c>
      <c r="B176" s="441">
        <v>300</v>
      </c>
      <c r="C176" s="441">
        <v>12</v>
      </c>
      <c r="D176" s="441">
        <v>123</v>
      </c>
      <c r="E176" s="441">
        <v>156</v>
      </c>
      <c r="F176" s="441">
        <v>35280</v>
      </c>
      <c r="G176" s="441">
        <v>22750</v>
      </c>
      <c r="H176" s="441">
        <v>15</v>
      </c>
      <c r="I176" s="441">
        <v>12.1</v>
      </c>
      <c r="J176" s="441">
        <v>1764</v>
      </c>
      <c r="K176" s="441">
        <v>1516</v>
      </c>
      <c r="L176" s="441">
        <v>2122</v>
      </c>
      <c r="M176" s="441">
        <v>1747</v>
      </c>
      <c r="N176" s="441">
        <v>45530</v>
      </c>
      <c r="O176" s="441">
        <v>2492</v>
      </c>
      <c r="P176" s="441">
        <v>1.34</v>
      </c>
      <c r="Q176" s="441">
        <v>8.16</v>
      </c>
      <c r="R176" s="441">
        <f t="shared" si="4"/>
        <v>376</v>
      </c>
      <c r="S176" s="441">
        <f t="shared" si="5"/>
        <v>276</v>
      </c>
    </row>
    <row r="177" spans="1:19">
      <c r="A177" s="441">
        <v>400</v>
      </c>
      <c r="B177" s="441">
        <v>300</v>
      </c>
      <c r="C177" s="441">
        <v>12.5</v>
      </c>
      <c r="D177" s="441">
        <v>127</v>
      </c>
      <c r="E177" s="441">
        <v>162</v>
      </c>
      <c r="F177" s="441">
        <v>36490</v>
      </c>
      <c r="G177" s="441">
        <v>23520</v>
      </c>
      <c r="H177" s="441">
        <v>15</v>
      </c>
      <c r="I177" s="441">
        <v>12</v>
      </c>
      <c r="J177" s="441">
        <v>1824</v>
      </c>
      <c r="K177" s="441">
        <v>1568</v>
      </c>
      <c r="L177" s="441">
        <v>2198</v>
      </c>
      <c r="M177" s="441">
        <v>1810</v>
      </c>
      <c r="N177" s="441">
        <v>47240</v>
      </c>
      <c r="O177" s="441">
        <v>2580</v>
      </c>
      <c r="P177" s="441">
        <v>1.34</v>
      </c>
      <c r="Q177" s="441">
        <v>7.9</v>
      </c>
      <c r="R177" s="441">
        <f t="shared" si="4"/>
        <v>375</v>
      </c>
      <c r="S177" s="441">
        <f t="shared" si="5"/>
        <v>275</v>
      </c>
    </row>
    <row r="178" spans="1:19">
      <c r="A178" s="441">
        <v>400</v>
      </c>
      <c r="B178" s="441">
        <v>300</v>
      </c>
      <c r="C178" s="441">
        <v>16</v>
      </c>
      <c r="D178" s="441">
        <v>159</v>
      </c>
      <c r="E178" s="441">
        <v>203</v>
      </c>
      <c r="F178" s="441">
        <v>44350</v>
      </c>
      <c r="G178" s="441">
        <v>28540</v>
      </c>
      <c r="H178" s="441">
        <v>14.8</v>
      </c>
      <c r="I178" s="441">
        <v>11.9</v>
      </c>
      <c r="J178" s="441">
        <v>2218</v>
      </c>
      <c r="K178" s="441">
        <v>1902</v>
      </c>
      <c r="L178" s="441">
        <v>2708</v>
      </c>
      <c r="M178" s="441">
        <v>2228</v>
      </c>
      <c r="N178" s="441">
        <v>58730</v>
      </c>
      <c r="O178" s="441">
        <v>3159</v>
      </c>
      <c r="P178" s="441">
        <v>1.32</v>
      </c>
      <c r="Q178" s="441">
        <v>6.28</v>
      </c>
      <c r="R178" s="441">
        <f t="shared" si="4"/>
        <v>368</v>
      </c>
      <c r="S178" s="441">
        <f t="shared" si="5"/>
        <v>268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zoomScale="80" zoomScaleNormal="80" workbookViewId="0">
      <selection activeCell="G23" sqref="G23"/>
    </sheetView>
  </sheetViews>
  <sheetFormatPr defaultRowHeight="15"/>
  <cols>
    <col min="1" max="1" width="9.140625" style="441"/>
    <col min="2" max="2" width="7.7109375" style="441" customWidth="1"/>
    <col min="3" max="10" width="9.140625" style="441"/>
    <col min="11" max="11" width="10.140625" style="441" customWidth="1"/>
    <col min="12" max="12" width="9.140625" style="441"/>
    <col min="13" max="17" width="4.7109375" style="441" hidden="1" customWidth="1"/>
    <col min="18" max="19" width="6" style="441" bestFit="1" customWidth="1"/>
    <col min="20" max="38" width="9.140625" style="441" hidden="1" customWidth="1"/>
    <col min="39" max="16384" width="9.140625" style="441"/>
  </cols>
  <sheetData>
    <row r="1" spans="1:38"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</row>
    <row r="11" spans="1:38" ht="18">
      <c r="A11" s="441" t="s">
        <v>283</v>
      </c>
      <c r="B11" s="441" t="s">
        <v>1087</v>
      </c>
      <c r="C11" s="441" t="s">
        <v>280</v>
      </c>
      <c r="D11" s="441" t="s">
        <v>1088</v>
      </c>
      <c r="E11" s="441" t="s">
        <v>53</v>
      </c>
      <c r="F11" s="441" t="s">
        <v>1089</v>
      </c>
      <c r="G11" s="441" t="s">
        <v>1090</v>
      </c>
      <c r="H11" s="441" t="s">
        <v>1091</v>
      </c>
      <c r="I11" s="441" t="s">
        <v>1092</v>
      </c>
      <c r="J11" s="441" t="s">
        <v>1093</v>
      </c>
      <c r="K11" s="441" t="s">
        <v>1094</v>
      </c>
      <c r="L11" s="441" t="s">
        <v>1095</v>
      </c>
      <c r="M11" s="441" t="s">
        <v>1096</v>
      </c>
      <c r="N11" s="441" t="s">
        <v>1097</v>
      </c>
      <c r="O11" s="441" t="s">
        <v>1098</v>
      </c>
      <c r="P11" s="441" t="s">
        <v>1099</v>
      </c>
      <c r="R11" s="441" t="s">
        <v>52</v>
      </c>
      <c r="S11" s="441" t="s">
        <v>52</v>
      </c>
      <c r="T11" s="441" t="s">
        <v>1063</v>
      </c>
      <c r="U11" s="441" t="s">
        <v>1064</v>
      </c>
      <c r="V11" s="441" t="s">
        <v>1065</v>
      </c>
      <c r="W11" s="441" t="s">
        <v>1066</v>
      </c>
      <c r="X11" s="441" t="s">
        <v>1067</v>
      </c>
      <c r="Y11" s="441" t="s">
        <v>1068</v>
      </c>
      <c r="Z11" s="441" t="s">
        <v>1069</v>
      </c>
      <c r="AA11" s="441" t="s">
        <v>1070</v>
      </c>
      <c r="AB11" s="441" t="s">
        <v>1071</v>
      </c>
      <c r="AC11" s="441" t="s">
        <v>1072</v>
      </c>
      <c r="AD11" s="441" t="s">
        <v>1073</v>
      </c>
    </row>
    <row r="12" spans="1:38">
      <c r="A12" s="482" t="s">
        <v>1105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</row>
    <row r="13" spans="1:38" ht="60">
      <c r="A13" s="446" t="s">
        <v>1075</v>
      </c>
      <c r="B13" s="446" t="s">
        <v>1076</v>
      </c>
      <c r="C13" s="446" t="s">
        <v>1077</v>
      </c>
      <c r="D13" s="446" t="s">
        <v>1106</v>
      </c>
      <c r="E13" s="446" t="s">
        <v>1079</v>
      </c>
      <c r="F13" s="446" t="s">
        <v>1107</v>
      </c>
      <c r="G13" s="446" t="s">
        <v>1108</v>
      </c>
      <c r="H13" s="446" t="s">
        <v>1109</v>
      </c>
      <c r="I13" s="446" t="s">
        <v>1110</v>
      </c>
      <c r="J13" s="446" t="s">
        <v>1111</v>
      </c>
      <c r="K13" s="446" t="s">
        <v>1085</v>
      </c>
      <c r="L13" s="446" t="s">
        <v>1086</v>
      </c>
    </row>
    <row r="14" spans="1:38">
      <c r="A14" s="441" t="s">
        <v>1087</v>
      </c>
      <c r="B14" s="441" t="s">
        <v>280</v>
      </c>
      <c r="C14" s="441" t="s">
        <v>1088</v>
      </c>
      <c r="D14" s="441" t="s">
        <v>53</v>
      </c>
      <c r="E14" s="441" t="s">
        <v>282</v>
      </c>
      <c r="F14" s="441" t="s">
        <v>1112</v>
      </c>
      <c r="G14" s="441" t="s">
        <v>1113</v>
      </c>
      <c r="H14" s="441" t="s">
        <v>1114</v>
      </c>
      <c r="I14" s="441" t="s">
        <v>1097</v>
      </c>
      <c r="J14" s="441" t="s">
        <v>1098</v>
      </c>
      <c r="K14" s="441" t="s">
        <v>1099</v>
      </c>
      <c r="R14" s="441" t="s">
        <v>52</v>
      </c>
      <c r="S14" s="441" t="s">
        <v>52</v>
      </c>
    </row>
    <row r="15" spans="1:38">
      <c r="A15" s="441" t="s">
        <v>30</v>
      </c>
      <c r="B15" s="441" t="s">
        <v>30</v>
      </c>
      <c r="C15" s="441" t="s">
        <v>36</v>
      </c>
      <c r="D15" s="441" t="s">
        <v>1100</v>
      </c>
      <c r="E15" s="441" t="s">
        <v>1101</v>
      </c>
      <c r="F15" s="441" t="s">
        <v>31</v>
      </c>
      <c r="G15" s="441" t="s">
        <v>1102</v>
      </c>
      <c r="H15" s="441" t="s">
        <v>1102</v>
      </c>
      <c r="I15" s="441" t="s">
        <v>1101</v>
      </c>
      <c r="J15" s="441" t="s">
        <v>1102</v>
      </c>
      <c r="K15" s="441" t="s">
        <v>1103</v>
      </c>
      <c r="L15" s="441" t="s">
        <v>1104</v>
      </c>
      <c r="R15" s="441" t="s">
        <v>31</v>
      </c>
      <c r="S15" s="441" t="s">
        <v>31</v>
      </c>
    </row>
    <row r="16" spans="1:38">
      <c r="A16" s="441">
        <v>20</v>
      </c>
      <c r="B16" s="441">
        <v>2</v>
      </c>
      <c r="C16" s="441">
        <v>1.05</v>
      </c>
      <c r="D16" s="441">
        <v>1.34</v>
      </c>
      <c r="E16" s="441">
        <v>0.69199999999999995</v>
      </c>
      <c r="F16" s="441">
        <v>0.72</v>
      </c>
      <c r="G16" s="441">
        <v>0.69199999999999995</v>
      </c>
      <c r="H16" s="441">
        <v>0.877</v>
      </c>
      <c r="I16" s="441">
        <v>1.21</v>
      </c>
      <c r="J16" s="441">
        <v>1.06</v>
      </c>
      <c r="K16" s="441">
        <v>7.3099999999999998E-2</v>
      </c>
      <c r="L16" s="441">
        <v>953</v>
      </c>
      <c r="R16" s="441">
        <f t="shared" ref="R16:R79" si="0">A16-B16*2</f>
        <v>16</v>
      </c>
    </row>
    <row r="17" spans="1:19">
      <c r="A17" s="441">
        <v>25</v>
      </c>
      <c r="B17" s="441">
        <v>2</v>
      </c>
      <c r="C17" s="441">
        <v>1.36</v>
      </c>
      <c r="D17" s="441">
        <v>1.74</v>
      </c>
      <c r="E17" s="441">
        <v>1.48</v>
      </c>
      <c r="F17" s="441">
        <v>0.92400000000000004</v>
      </c>
      <c r="G17" s="441">
        <v>1.19</v>
      </c>
      <c r="H17" s="441">
        <v>1.47</v>
      </c>
      <c r="I17" s="441">
        <v>2.5299999999999998</v>
      </c>
      <c r="J17" s="441">
        <v>1.8</v>
      </c>
      <c r="K17" s="441">
        <v>9.3100000000000002E-2</v>
      </c>
      <c r="L17" s="441">
        <v>733</v>
      </c>
      <c r="R17" s="441">
        <f t="shared" si="0"/>
        <v>21</v>
      </c>
    </row>
    <row r="18" spans="1:19">
      <c r="A18" s="441">
        <v>25</v>
      </c>
      <c r="B18" s="441">
        <v>2.5</v>
      </c>
      <c r="C18" s="441">
        <v>1.64</v>
      </c>
      <c r="D18" s="441">
        <v>2.09</v>
      </c>
      <c r="E18" s="441">
        <v>1.69</v>
      </c>
      <c r="F18" s="441">
        <v>0.89900000000000002</v>
      </c>
      <c r="G18" s="441">
        <v>1.35</v>
      </c>
      <c r="H18" s="441">
        <v>1.71</v>
      </c>
      <c r="I18" s="441">
        <v>2.97</v>
      </c>
      <c r="J18" s="441">
        <v>2.0699999999999998</v>
      </c>
      <c r="K18" s="441">
        <v>9.1399999999999995E-2</v>
      </c>
      <c r="L18" s="441">
        <v>610</v>
      </c>
      <c r="R18" s="441">
        <f t="shared" si="0"/>
        <v>20</v>
      </c>
    </row>
    <row r="19" spans="1:19">
      <c r="A19" s="441">
        <v>25</v>
      </c>
      <c r="B19" s="441">
        <v>3</v>
      </c>
      <c r="C19" s="441">
        <v>1.89</v>
      </c>
      <c r="D19" s="441">
        <v>2.41</v>
      </c>
      <c r="E19" s="441">
        <v>1.84</v>
      </c>
      <c r="F19" s="441">
        <v>0.874</v>
      </c>
      <c r="G19" s="441">
        <v>1.47</v>
      </c>
      <c r="H19" s="441">
        <v>1.91</v>
      </c>
      <c r="I19" s="441">
        <v>3.33</v>
      </c>
      <c r="J19" s="441">
        <v>2.27</v>
      </c>
      <c r="K19" s="441">
        <v>8.9700000000000002E-2</v>
      </c>
      <c r="L19" s="441">
        <v>529</v>
      </c>
      <c r="R19" s="441">
        <f t="shared" si="0"/>
        <v>19</v>
      </c>
    </row>
    <row r="20" spans="1:19">
      <c r="A20" s="441">
        <v>30</v>
      </c>
      <c r="B20" s="441">
        <v>2</v>
      </c>
      <c r="C20" s="441">
        <v>1.68</v>
      </c>
      <c r="D20" s="441">
        <v>2.14</v>
      </c>
      <c r="E20" s="441">
        <v>2.72</v>
      </c>
      <c r="F20" s="441">
        <v>1.1299999999999999</v>
      </c>
      <c r="G20" s="441">
        <v>1.81</v>
      </c>
      <c r="H20" s="441">
        <v>2.21</v>
      </c>
      <c r="I20" s="441">
        <v>4.54</v>
      </c>
      <c r="J20" s="441">
        <v>2.75</v>
      </c>
      <c r="K20" s="441">
        <v>0.113</v>
      </c>
      <c r="L20" s="441">
        <v>596</v>
      </c>
      <c r="R20" s="441">
        <f t="shared" si="0"/>
        <v>26</v>
      </c>
    </row>
    <row r="21" spans="1:19">
      <c r="A21" s="441">
        <v>30</v>
      </c>
      <c r="B21" s="441">
        <v>2.5</v>
      </c>
      <c r="C21" s="441">
        <v>2.0299999999999998</v>
      </c>
      <c r="D21" s="441">
        <v>2.59</v>
      </c>
      <c r="E21" s="441">
        <v>3.16</v>
      </c>
      <c r="F21" s="441">
        <v>1.1000000000000001</v>
      </c>
      <c r="G21" s="441">
        <v>2.1</v>
      </c>
      <c r="H21" s="441">
        <v>2.61</v>
      </c>
      <c r="I21" s="441">
        <v>5.4</v>
      </c>
      <c r="J21" s="441">
        <v>3.2</v>
      </c>
      <c r="K21" s="441">
        <v>0.111</v>
      </c>
      <c r="L21" s="441">
        <v>492</v>
      </c>
      <c r="R21" s="441">
        <f t="shared" si="0"/>
        <v>25</v>
      </c>
    </row>
    <row r="22" spans="1:19">
      <c r="A22" s="441">
        <v>30</v>
      </c>
      <c r="B22" s="441">
        <v>3</v>
      </c>
      <c r="C22" s="441">
        <v>2.36</v>
      </c>
      <c r="D22" s="441">
        <v>3.01</v>
      </c>
      <c r="E22" s="441">
        <v>3.5</v>
      </c>
      <c r="F22" s="441">
        <v>1.08</v>
      </c>
      <c r="G22" s="441">
        <v>2.34</v>
      </c>
      <c r="H22" s="441">
        <v>2.96</v>
      </c>
      <c r="I22" s="441">
        <v>6.15</v>
      </c>
      <c r="J22" s="441">
        <v>3.58</v>
      </c>
      <c r="K22" s="441">
        <v>0.11</v>
      </c>
      <c r="L22" s="441">
        <v>423</v>
      </c>
      <c r="R22" s="441">
        <f t="shared" si="0"/>
        <v>24</v>
      </c>
    </row>
    <row r="23" spans="1:19">
      <c r="A23" s="441">
        <v>40</v>
      </c>
      <c r="B23" s="441">
        <v>2</v>
      </c>
      <c r="C23" s="441">
        <v>2.31</v>
      </c>
      <c r="D23" s="441">
        <v>2.94</v>
      </c>
      <c r="E23" s="441">
        <v>6.94</v>
      </c>
      <c r="F23" s="441">
        <v>1.54</v>
      </c>
      <c r="G23" s="441">
        <v>3.47</v>
      </c>
      <c r="H23" s="441">
        <v>4.13</v>
      </c>
      <c r="I23" s="441">
        <v>11.3</v>
      </c>
      <c r="J23" s="441">
        <v>5.23</v>
      </c>
      <c r="K23" s="441">
        <v>0.153</v>
      </c>
      <c r="L23" s="441">
        <v>434</v>
      </c>
      <c r="R23" s="441">
        <f t="shared" si="0"/>
        <v>36</v>
      </c>
      <c r="S23" s="441">
        <f t="shared" ref="S23:S86" si="1">A23-B23*2</f>
        <v>36</v>
      </c>
    </row>
    <row r="24" spans="1:19">
      <c r="A24" s="441">
        <v>40</v>
      </c>
      <c r="B24" s="441">
        <v>2.5</v>
      </c>
      <c r="C24" s="441">
        <v>2.82</v>
      </c>
      <c r="D24" s="441">
        <v>3.59</v>
      </c>
      <c r="E24" s="441">
        <v>8.2200000000000006</v>
      </c>
      <c r="F24" s="441">
        <v>1.51</v>
      </c>
      <c r="G24" s="441">
        <v>4.1100000000000003</v>
      </c>
      <c r="H24" s="441">
        <v>4.97</v>
      </c>
      <c r="I24" s="441">
        <v>13.6</v>
      </c>
      <c r="J24" s="441">
        <v>6.21</v>
      </c>
      <c r="K24" s="441">
        <v>0.151</v>
      </c>
      <c r="L24" s="441">
        <v>355</v>
      </c>
      <c r="R24" s="441">
        <f t="shared" si="0"/>
        <v>35</v>
      </c>
      <c r="S24" s="441">
        <f t="shared" si="1"/>
        <v>35</v>
      </c>
    </row>
    <row r="25" spans="1:19">
      <c r="A25" s="441">
        <v>40</v>
      </c>
      <c r="B25" s="441">
        <v>3</v>
      </c>
      <c r="C25" s="441">
        <v>3.3</v>
      </c>
      <c r="D25" s="441">
        <v>4.21</v>
      </c>
      <c r="E25" s="441">
        <v>9.32</v>
      </c>
      <c r="F25" s="441">
        <v>1.49</v>
      </c>
      <c r="G25" s="441">
        <v>4.66</v>
      </c>
      <c r="H25" s="441">
        <v>5.72</v>
      </c>
      <c r="I25" s="441">
        <v>15.8</v>
      </c>
      <c r="J25" s="441">
        <v>7.07</v>
      </c>
      <c r="K25" s="441">
        <v>0.15</v>
      </c>
      <c r="L25" s="441">
        <v>303</v>
      </c>
      <c r="R25" s="441">
        <f t="shared" si="0"/>
        <v>34</v>
      </c>
      <c r="S25" s="441">
        <f t="shared" si="1"/>
        <v>34</v>
      </c>
    </row>
    <row r="26" spans="1:19">
      <c r="A26" s="441">
        <v>40</v>
      </c>
      <c r="B26" s="441">
        <v>4</v>
      </c>
      <c r="C26" s="441">
        <v>4.2</v>
      </c>
      <c r="D26" s="441">
        <v>5.35</v>
      </c>
      <c r="E26" s="441">
        <v>11.1</v>
      </c>
      <c r="F26" s="441">
        <v>1.44</v>
      </c>
      <c r="G26" s="441">
        <v>5.54</v>
      </c>
      <c r="H26" s="441">
        <v>7.01</v>
      </c>
      <c r="I26" s="441">
        <v>19.399999999999999</v>
      </c>
      <c r="J26" s="441">
        <v>8.48</v>
      </c>
      <c r="K26" s="441">
        <v>0.14599999999999999</v>
      </c>
      <c r="L26" s="441">
        <v>238</v>
      </c>
      <c r="R26" s="441">
        <f t="shared" si="0"/>
        <v>32</v>
      </c>
      <c r="S26" s="441">
        <f t="shared" si="1"/>
        <v>32</v>
      </c>
    </row>
    <row r="27" spans="1:19">
      <c r="A27" s="441">
        <v>50</v>
      </c>
      <c r="B27" s="441">
        <v>2</v>
      </c>
      <c r="C27" s="441">
        <v>2.93</v>
      </c>
      <c r="D27" s="441">
        <v>3.74</v>
      </c>
      <c r="E27" s="441">
        <v>14.1</v>
      </c>
      <c r="F27" s="441">
        <v>1.95</v>
      </c>
      <c r="G27" s="441">
        <v>5.66</v>
      </c>
      <c r="H27" s="441">
        <v>6.66</v>
      </c>
      <c r="I27" s="441">
        <v>22.6</v>
      </c>
      <c r="J27" s="441">
        <v>8.51</v>
      </c>
      <c r="K27" s="441">
        <v>0.193</v>
      </c>
      <c r="L27" s="441">
        <v>341</v>
      </c>
      <c r="R27" s="441">
        <f t="shared" si="0"/>
        <v>46</v>
      </c>
      <c r="S27" s="441">
        <f t="shared" si="1"/>
        <v>46</v>
      </c>
    </row>
    <row r="28" spans="1:19">
      <c r="A28" s="441">
        <v>50</v>
      </c>
      <c r="B28" s="441">
        <v>2.5</v>
      </c>
      <c r="C28" s="441">
        <v>3.6</v>
      </c>
      <c r="D28" s="441">
        <v>4.59</v>
      </c>
      <c r="E28" s="441">
        <v>16.899999999999999</v>
      </c>
      <c r="F28" s="441">
        <v>1.92</v>
      </c>
      <c r="G28" s="441">
        <v>6.78</v>
      </c>
      <c r="H28" s="441">
        <v>8.07</v>
      </c>
      <c r="I28" s="441">
        <v>27.5</v>
      </c>
      <c r="J28" s="441">
        <v>10.199999999999999</v>
      </c>
      <c r="K28" s="441">
        <v>0.191</v>
      </c>
      <c r="L28" s="441">
        <v>278</v>
      </c>
      <c r="R28" s="441">
        <f t="shared" si="0"/>
        <v>45</v>
      </c>
      <c r="S28" s="441">
        <f t="shared" si="1"/>
        <v>45</v>
      </c>
    </row>
    <row r="29" spans="1:19">
      <c r="A29" s="441">
        <v>50</v>
      </c>
      <c r="B29" s="441">
        <v>3</v>
      </c>
      <c r="C29" s="441">
        <v>4.25</v>
      </c>
      <c r="D29" s="441">
        <v>5.41</v>
      </c>
      <c r="E29" s="441">
        <v>19.5</v>
      </c>
      <c r="F29" s="441">
        <v>1.9</v>
      </c>
      <c r="G29" s="441">
        <v>7.79</v>
      </c>
      <c r="H29" s="441">
        <v>9.39</v>
      </c>
      <c r="I29" s="441">
        <v>32.1</v>
      </c>
      <c r="J29" s="441">
        <v>11.8</v>
      </c>
      <c r="K29" s="441">
        <v>0.19</v>
      </c>
      <c r="L29" s="441">
        <v>236</v>
      </c>
      <c r="R29" s="441">
        <f t="shared" si="0"/>
        <v>44</v>
      </c>
      <c r="S29" s="441">
        <f t="shared" si="1"/>
        <v>44</v>
      </c>
    </row>
    <row r="30" spans="1:19">
      <c r="A30" s="441">
        <v>50</v>
      </c>
      <c r="B30" s="441">
        <v>4</v>
      </c>
      <c r="C30" s="441">
        <v>5.45</v>
      </c>
      <c r="D30" s="441">
        <v>6.95</v>
      </c>
      <c r="E30" s="441">
        <v>23.7</v>
      </c>
      <c r="F30" s="441">
        <v>1.85</v>
      </c>
      <c r="G30" s="441">
        <v>9.49</v>
      </c>
      <c r="H30" s="441">
        <v>11.7</v>
      </c>
      <c r="I30" s="441">
        <v>40.4</v>
      </c>
      <c r="J30" s="441">
        <v>14.4</v>
      </c>
      <c r="K30" s="441">
        <v>0.186</v>
      </c>
      <c r="L30" s="441">
        <v>183</v>
      </c>
      <c r="R30" s="441">
        <f t="shared" si="0"/>
        <v>42</v>
      </c>
      <c r="S30" s="441">
        <f t="shared" si="1"/>
        <v>42</v>
      </c>
    </row>
    <row r="31" spans="1:19">
      <c r="A31" s="441">
        <v>50</v>
      </c>
      <c r="B31" s="441">
        <v>5</v>
      </c>
      <c r="C31" s="441">
        <v>6.56</v>
      </c>
      <c r="D31" s="441">
        <v>8.36</v>
      </c>
      <c r="E31" s="441">
        <v>27</v>
      </c>
      <c r="F31" s="441">
        <v>1.8</v>
      </c>
      <c r="G31" s="441">
        <v>10.8</v>
      </c>
      <c r="H31" s="441">
        <v>13.7</v>
      </c>
      <c r="I31" s="441">
        <v>47.5</v>
      </c>
      <c r="J31" s="441">
        <v>16.600000000000001</v>
      </c>
      <c r="K31" s="441">
        <v>0.183</v>
      </c>
      <c r="L31" s="441">
        <v>152</v>
      </c>
      <c r="R31" s="441">
        <f t="shared" si="0"/>
        <v>40</v>
      </c>
      <c r="S31" s="441">
        <f t="shared" si="1"/>
        <v>40</v>
      </c>
    </row>
    <row r="32" spans="1:19">
      <c r="A32" s="441">
        <v>60</v>
      </c>
      <c r="B32" s="441">
        <v>2</v>
      </c>
      <c r="C32" s="441">
        <v>3.56</v>
      </c>
      <c r="D32" s="441">
        <v>4.54</v>
      </c>
      <c r="E32" s="441">
        <v>25.1</v>
      </c>
      <c r="F32" s="441">
        <v>2.35</v>
      </c>
      <c r="G32" s="441">
        <v>8.3800000000000008</v>
      </c>
      <c r="H32" s="441">
        <v>9.7899999999999991</v>
      </c>
      <c r="I32" s="441">
        <v>39.799999999999997</v>
      </c>
      <c r="J32" s="441">
        <v>12.6</v>
      </c>
      <c r="K32" s="441">
        <v>0.23300000000000001</v>
      </c>
      <c r="L32" s="441">
        <v>281</v>
      </c>
      <c r="R32" s="441">
        <f t="shared" si="0"/>
        <v>56</v>
      </c>
      <c r="S32" s="441">
        <f t="shared" si="1"/>
        <v>56</v>
      </c>
    </row>
    <row r="33" spans="1:19">
      <c r="A33" s="441">
        <v>60</v>
      </c>
      <c r="B33" s="441">
        <v>2.5</v>
      </c>
      <c r="C33" s="441">
        <v>4.3899999999999997</v>
      </c>
      <c r="D33" s="441">
        <v>5.59</v>
      </c>
      <c r="E33" s="441">
        <v>30.3</v>
      </c>
      <c r="F33" s="441">
        <v>2.33</v>
      </c>
      <c r="G33" s="441">
        <v>10.1</v>
      </c>
      <c r="H33" s="441">
        <v>11.9</v>
      </c>
      <c r="I33" s="441">
        <v>48.7</v>
      </c>
      <c r="J33" s="441">
        <v>15.2</v>
      </c>
      <c r="K33" s="441">
        <v>0.23100000000000001</v>
      </c>
      <c r="L33" s="441">
        <v>228</v>
      </c>
      <c r="R33" s="441">
        <f t="shared" si="0"/>
        <v>55</v>
      </c>
      <c r="S33" s="441">
        <f t="shared" si="1"/>
        <v>55</v>
      </c>
    </row>
    <row r="34" spans="1:19">
      <c r="A34" s="441">
        <v>60</v>
      </c>
      <c r="B34" s="441">
        <v>3</v>
      </c>
      <c r="C34" s="441">
        <v>5.19</v>
      </c>
      <c r="D34" s="441">
        <v>6.61</v>
      </c>
      <c r="E34" s="441">
        <v>35.1</v>
      </c>
      <c r="F34" s="441">
        <v>2.31</v>
      </c>
      <c r="G34" s="441">
        <v>11.7</v>
      </c>
      <c r="H34" s="441">
        <v>14</v>
      </c>
      <c r="I34" s="441">
        <v>57.1</v>
      </c>
      <c r="J34" s="441">
        <v>17.7</v>
      </c>
      <c r="K34" s="441">
        <v>0.23</v>
      </c>
      <c r="L34" s="441">
        <v>193</v>
      </c>
      <c r="R34" s="441">
        <f t="shared" si="0"/>
        <v>54</v>
      </c>
      <c r="S34" s="441">
        <f t="shared" si="1"/>
        <v>54</v>
      </c>
    </row>
    <row r="35" spans="1:19">
      <c r="A35" s="441">
        <v>60</v>
      </c>
      <c r="B35" s="441">
        <v>4</v>
      </c>
      <c r="C35" s="441">
        <v>6.71</v>
      </c>
      <c r="D35" s="441">
        <v>8.5500000000000007</v>
      </c>
      <c r="E35" s="441">
        <v>43.6</v>
      </c>
      <c r="F35" s="441">
        <v>2.2599999999999998</v>
      </c>
      <c r="G35" s="441">
        <v>14.5</v>
      </c>
      <c r="H35" s="441">
        <v>17.600000000000001</v>
      </c>
      <c r="I35" s="441">
        <v>72.599999999999994</v>
      </c>
      <c r="J35" s="441">
        <v>22</v>
      </c>
      <c r="K35" s="441">
        <v>0.22600000000000001</v>
      </c>
      <c r="L35" s="441">
        <v>149</v>
      </c>
      <c r="R35" s="441">
        <f t="shared" si="0"/>
        <v>52</v>
      </c>
      <c r="S35" s="441">
        <f t="shared" si="1"/>
        <v>52</v>
      </c>
    </row>
    <row r="36" spans="1:19">
      <c r="A36" s="441">
        <v>60</v>
      </c>
      <c r="B36" s="441">
        <v>5</v>
      </c>
      <c r="C36" s="441">
        <v>8.1300000000000008</v>
      </c>
      <c r="D36" s="441">
        <v>10.4</v>
      </c>
      <c r="E36" s="441">
        <v>50.5</v>
      </c>
      <c r="F36" s="441">
        <v>2.21</v>
      </c>
      <c r="G36" s="441">
        <v>16.8</v>
      </c>
      <c r="H36" s="441">
        <v>20.9</v>
      </c>
      <c r="I36" s="441">
        <v>86.4</v>
      </c>
      <c r="J36" s="441">
        <v>25.6</v>
      </c>
      <c r="K36" s="441">
        <v>0.223</v>
      </c>
      <c r="L36" s="441">
        <v>123</v>
      </c>
      <c r="R36" s="441">
        <f t="shared" si="0"/>
        <v>50</v>
      </c>
      <c r="S36" s="441">
        <f t="shared" si="1"/>
        <v>50</v>
      </c>
    </row>
    <row r="37" spans="1:19">
      <c r="A37" s="441">
        <v>60</v>
      </c>
      <c r="B37" s="441">
        <v>6</v>
      </c>
      <c r="C37" s="441">
        <v>9.4499999999999993</v>
      </c>
      <c r="D37" s="441">
        <v>12</v>
      </c>
      <c r="E37" s="441">
        <v>56.1</v>
      </c>
      <c r="F37" s="441">
        <v>2.16</v>
      </c>
      <c r="G37" s="441">
        <v>18.7</v>
      </c>
      <c r="H37" s="441">
        <v>23.7</v>
      </c>
      <c r="I37" s="441">
        <v>98.4</v>
      </c>
      <c r="J37" s="441">
        <v>28.6</v>
      </c>
      <c r="K37" s="441">
        <v>0.219</v>
      </c>
      <c r="L37" s="441">
        <v>106</v>
      </c>
      <c r="R37" s="441">
        <f t="shared" si="0"/>
        <v>48</v>
      </c>
      <c r="S37" s="441">
        <f t="shared" si="1"/>
        <v>48</v>
      </c>
    </row>
    <row r="38" spans="1:19">
      <c r="A38" s="441">
        <v>60</v>
      </c>
      <c r="B38" s="441">
        <v>6.3</v>
      </c>
      <c r="C38" s="441">
        <v>9.5500000000000007</v>
      </c>
      <c r="D38" s="441">
        <v>12.2</v>
      </c>
      <c r="E38" s="441">
        <v>54.4</v>
      </c>
      <c r="F38" s="441">
        <v>2.11</v>
      </c>
      <c r="G38" s="441">
        <v>18.100000000000001</v>
      </c>
      <c r="H38" s="441">
        <v>23.4</v>
      </c>
      <c r="I38" s="441">
        <v>100</v>
      </c>
      <c r="J38" s="441">
        <v>28.8</v>
      </c>
      <c r="K38" s="441">
        <v>0.21299999999999999</v>
      </c>
      <c r="L38" s="441">
        <v>105</v>
      </c>
      <c r="R38" s="441">
        <f t="shared" si="0"/>
        <v>47.4</v>
      </c>
      <c r="S38" s="441">
        <f t="shared" si="1"/>
        <v>47.4</v>
      </c>
    </row>
    <row r="39" spans="1:19">
      <c r="A39" s="441">
        <v>70</v>
      </c>
      <c r="B39" s="441">
        <v>2.5</v>
      </c>
      <c r="C39" s="441">
        <v>5.17</v>
      </c>
      <c r="D39" s="441">
        <v>6.59</v>
      </c>
      <c r="E39" s="441">
        <v>49.4</v>
      </c>
      <c r="F39" s="441">
        <v>2.74</v>
      </c>
      <c r="G39" s="441">
        <v>14.1</v>
      </c>
      <c r="H39" s="441">
        <v>16.5</v>
      </c>
      <c r="I39" s="441">
        <v>78.5</v>
      </c>
      <c r="J39" s="441">
        <v>21.2</v>
      </c>
      <c r="K39" s="441">
        <v>0.27100000000000002</v>
      </c>
      <c r="L39" s="441">
        <v>193</v>
      </c>
      <c r="R39" s="441">
        <f t="shared" si="0"/>
        <v>65</v>
      </c>
      <c r="S39" s="441">
        <f t="shared" si="1"/>
        <v>65</v>
      </c>
    </row>
    <row r="40" spans="1:19">
      <c r="A40" s="441">
        <v>70</v>
      </c>
      <c r="B40" s="441">
        <v>3</v>
      </c>
      <c r="C40" s="441">
        <v>6.13</v>
      </c>
      <c r="D40" s="441">
        <v>7.81</v>
      </c>
      <c r="E40" s="441">
        <v>57.5</v>
      </c>
      <c r="F40" s="441">
        <v>2.71</v>
      </c>
      <c r="G40" s="441">
        <v>16.399999999999999</v>
      </c>
      <c r="H40" s="441">
        <v>19.399999999999999</v>
      </c>
      <c r="I40" s="441">
        <v>92.4</v>
      </c>
      <c r="J40" s="441">
        <v>24.7</v>
      </c>
      <c r="K40" s="441">
        <v>0.27</v>
      </c>
      <c r="L40" s="441">
        <v>163</v>
      </c>
      <c r="R40" s="441">
        <f t="shared" si="0"/>
        <v>64</v>
      </c>
      <c r="S40" s="441">
        <f t="shared" si="1"/>
        <v>64</v>
      </c>
    </row>
    <row r="41" spans="1:19">
      <c r="A41" s="441">
        <v>70</v>
      </c>
      <c r="B41" s="441">
        <v>4</v>
      </c>
      <c r="C41" s="441">
        <v>7.97</v>
      </c>
      <c r="D41" s="441">
        <v>10.1</v>
      </c>
      <c r="E41" s="441">
        <v>72.099999999999994</v>
      </c>
      <c r="F41" s="441">
        <v>2.67</v>
      </c>
      <c r="G41" s="441">
        <v>20.6</v>
      </c>
      <c r="H41" s="441">
        <v>24.8</v>
      </c>
      <c r="I41" s="441">
        <v>119</v>
      </c>
      <c r="J41" s="441">
        <v>31.1</v>
      </c>
      <c r="K41" s="441">
        <v>0.26600000000000001</v>
      </c>
      <c r="L41" s="441">
        <v>126</v>
      </c>
      <c r="R41" s="441">
        <f t="shared" si="0"/>
        <v>62</v>
      </c>
      <c r="S41" s="441">
        <f t="shared" si="1"/>
        <v>62</v>
      </c>
    </row>
    <row r="42" spans="1:19">
      <c r="A42" s="441">
        <v>70</v>
      </c>
      <c r="B42" s="441">
        <v>5</v>
      </c>
      <c r="C42" s="441">
        <v>9.6999999999999993</v>
      </c>
      <c r="D42" s="441">
        <v>12.4</v>
      </c>
      <c r="E42" s="441">
        <v>84.6</v>
      </c>
      <c r="F42" s="441">
        <v>2.62</v>
      </c>
      <c r="G42" s="441">
        <v>24.2</v>
      </c>
      <c r="H42" s="441">
        <v>29.6</v>
      </c>
      <c r="I42" s="441">
        <v>142</v>
      </c>
      <c r="J42" s="441">
        <v>36.700000000000003</v>
      </c>
      <c r="K42" s="441">
        <v>0.26300000000000001</v>
      </c>
      <c r="L42" s="441">
        <v>103</v>
      </c>
      <c r="R42" s="441">
        <f t="shared" si="0"/>
        <v>60</v>
      </c>
      <c r="S42" s="441">
        <f t="shared" si="1"/>
        <v>60</v>
      </c>
    </row>
    <row r="43" spans="1:19">
      <c r="A43" s="441">
        <v>70</v>
      </c>
      <c r="B43" s="441">
        <v>6</v>
      </c>
      <c r="C43" s="441">
        <v>11.3</v>
      </c>
      <c r="D43" s="441">
        <v>14.4</v>
      </c>
      <c r="E43" s="441">
        <v>95.2</v>
      </c>
      <c r="F43" s="441">
        <v>2.57</v>
      </c>
      <c r="G43" s="441">
        <v>27.2</v>
      </c>
      <c r="H43" s="441">
        <v>33.799999999999997</v>
      </c>
      <c r="I43" s="441">
        <v>163</v>
      </c>
      <c r="J43" s="441">
        <v>41.4</v>
      </c>
      <c r="K43" s="441">
        <v>0.25900000000000001</v>
      </c>
      <c r="L43" s="441">
        <v>88.3</v>
      </c>
      <c r="R43" s="441">
        <f t="shared" si="0"/>
        <v>58</v>
      </c>
      <c r="S43" s="441">
        <f t="shared" si="1"/>
        <v>58</v>
      </c>
    </row>
    <row r="44" spans="1:19">
      <c r="A44" s="441">
        <v>70</v>
      </c>
      <c r="B44" s="441">
        <v>6.3</v>
      </c>
      <c r="C44" s="441">
        <v>11.5</v>
      </c>
      <c r="D44" s="441">
        <v>14.7</v>
      </c>
      <c r="E44" s="441">
        <v>93.8</v>
      </c>
      <c r="F44" s="441">
        <v>2.5299999999999998</v>
      </c>
      <c r="G44" s="441">
        <v>26.8</v>
      </c>
      <c r="H44" s="441">
        <v>33.799999999999997</v>
      </c>
      <c r="I44" s="441">
        <v>168</v>
      </c>
      <c r="J44" s="441">
        <v>42.1</v>
      </c>
      <c r="K44" s="441">
        <v>0.253</v>
      </c>
      <c r="L44" s="441">
        <v>86.7</v>
      </c>
      <c r="R44" s="441">
        <f t="shared" si="0"/>
        <v>57.4</v>
      </c>
      <c r="S44" s="441">
        <f t="shared" si="1"/>
        <v>57.4</v>
      </c>
    </row>
    <row r="45" spans="1:19">
      <c r="A45" s="441">
        <v>80</v>
      </c>
      <c r="B45" s="441">
        <v>3</v>
      </c>
      <c r="C45" s="441">
        <v>7.07</v>
      </c>
      <c r="D45" s="441">
        <v>9.01</v>
      </c>
      <c r="E45" s="441">
        <v>87.8</v>
      </c>
      <c r="F45" s="441">
        <v>3.12</v>
      </c>
      <c r="G45" s="441">
        <v>22</v>
      </c>
      <c r="H45" s="441">
        <v>25.8</v>
      </c>
      <c r="I45" s="441">
        <v>140</v>
      </c>
      <c r="J45" s="441">
        <v>33</v>
      </c>
      <c r="K45" s="441">
        <v>0.31</v>
      </c>
      <c r="L45" s="441">
        <v>141</v>
      </c>
      <c r="R45" s="441">
        <f t="shared" si="0"/>
        <v>74</v>
      </c>
      <c r="S45" s="441">
        <f t="shared" si="1"/>
        <v>74</v>
      </c>
    </row>
    <row r="46" spans="1:19">
      <c r="A46" s="441">
        <v>80</v>
      </c>
      <c r="B46" s="441">
        <v>4</v>
      </c>
      <c r="C46" s="441">
        <v>9.2200000000000006</v>
      </c>
      <c r="D46" s="441">
        <v>11.7</v>
      </c>
      <c r="E46" s="441">
        <v>111</v>
      </c>
      <c r="F46" s="441">
        <v>3.07</v>
      </c>
      <c r="G46" s="441">
        <v>27.8</v>
      </c>
      <c r="H46" s="441">
        <v>33.1</v>
      </c>
      <c r="I46" s="441">
        <v>180</v>
      </c>
      <c r="J46" s="441">
        <v>41.8</v>
      </c>
      <c r="K46" s="441">
        <v>0.30599999999999999</v>
      </c>
      <c r="L46" s="441">
        <v>108</v>
      </c>
      <c r="R46" s="441">
        <f t="shared" si="0"/>
        <v>72</v>
      </c>
      <c r="S46" s="441">
        <f t="shared" si="1"/>
        <v>72</v>
      </c>
    </row>
    <row r="47" spans="1:19">
      <c r="A47" s="441">
        <v>80</v>
      </c>
      <c r="B47" s="441">
        <v>5</v>
      </c>
      <c r="C47" s="441">
        <v>11.3</v>
      </c>
      <c r="D47" s="441">
        <v>14.4</v>
      </c>
      <c r="E47" s="441">
        <v>131</v>
      </c>
      <c r="F47" s="441">
        <v>3.03</v>
      </c>
      <c r="G47" s="441">
        <v>32.9</v>
      </c>
      <c r="H47" s="441">
        <v>39.700000000000003</v>
      </c>
      <c r="I47" s="441">
        <v>218</v>
      </c>
      <c r="J47" s="441">
        <v>49.7</v>
      </c>
      <c r="K47" s="441">
        <v>0.30299999999999999</v>
      </c>
      <c r="L47" s="441">
        <v>88.7</v>
      </c>
      <c r="R47" s="441">
        <f t="shared" si="0"/>
        <v>70</v>
      </c>
      <c r="S47" s="441">
        <f t="shared" si="1"/>
        <v>70</v>
      </c>
    </row>
    <row r="48" spans="1:19">
      <c r="A48" s="441">
        <v>80</v>
      </c>
      <c r="B48" s="441">
        <v>6</v>
      </c>
      <c r="C48" s="441">
        <v>13.2</v>
      </c>
      <c r="D48" s="441">
        <v>16.8</v>
      </c>
      <c r="E48" s="441">
        <v>149</v>
      </c>
      <c r="F48" s="441">
        <v>2.98</v>
      </c>
      <c r="G48" s="441">
        <v>37.299999999999997</v>
      </c>
      <c r="H48" s="441">
        <v>45.8</v>
      </c>
      <c r="I48" s="441">
        <v>252</v>
      </c>
      <c r="J48" s="441">
        <v>56.6</v>
      </c>
      <c r="K48" s="441">
        <v>0.29899999999999999</v>
      </c>
      <c r="L48" s="441">
        <v>75.7</v>
      </c>
      <c r="R48" s="441">
        <f t="shared" si="0"/>
        <v>68</v>
      </c>
      <c r="S48" s="441">
        <f t="shared" si="1"/>
        <v>68</v>
      </c>
    </row>
    <row r="49" spans="1:19">
      <c r="A49" s="441">
        <v>80</v>
      </c>
      <c r="B49" s="441">
        <v>6.3</v>
      </c>
      <c r="C49" s="441">
        <v>13.5</v>
      </c>
      <c r="D49" s="441">
        <v>17.2</v>
      </c>
      <c r="E49" s="441">
        <v>149</v>
      </c>
      <c r="F49" s="441">
        <v>2.94</v>
      </c>
      <c r="G49" s="441">
        <v>37.1</v>
      </c>
      <c r="H49" s="441">
        <v>46.1</v>
      </c>
      <c r="I49" s="441">
        <v>261</v>
      </c>
      <c r="J49" s="441">
        <v>57.9</v>
      </c>
      <c r="K49" s="441">
        <v>0.29299999999999998</v>
      </c>
      <c r="L49" s="441">
        <v>74</v>
      </c>
      <c r="R49" s="441">
        <f t="shared" si="0"/>
        <v>67.400000000000006</v>
      </c>
      <c r="S49" s="441">
        <f t="shared" si="1"/>
        <v>67.400000000000006</v>
      </c>
    </row>
    <row r="50" spans="1:19">
      <c r="A50" s="441">
        <v>80</v>
      </c>
      <c r="B50" s="441">
        <v>8</v>
      </c>
      <c r="C50" s="441">
        <v>16.399999999999999</v>
      </c>
      <c r="D50" s="441">
        <v>20.8</v>
      </c>
      <c r="E50" s="441">
        <v>168</v>
      </c>
      <c r="F50" s="441">
        <v>2.84</v>
      </c>
      <c r="G50" s="441">
        <v>42.1</v>
      </c>
      <c r="H50" s="441">
        <v>53.9</v>
      </c>
      <c r="I50" s="441">
        <v>307</v>
      </c>
      <c r="J50" s="441">
        <v>66.599999999999994</v>
      </c>
      <c r="K50" s="441">
        <v>0.28599999999999998</v>
      </c>
      <c r="L50" s="441">
        <v>61.1</v>
      </c>
      <c r="R50" s="441">
        <f t="shared" si="0"/>
        <v>64</v>
      </c>
      <c r="S50" s="441">
        <f t="shared" si="1"/>
        <v>64</v>
      </c>
    </row>
    <row r="51" spans="1:19">
      <c r="A51" s="441">
        <v>90</v>
      </c>
      <c r="B51" s="441">
        <v>3</v>
      </c>
      <c r="C51" s="441">
        <v>8.01</v>
      </c>
      <c r="D51" s="441">
        <v>10.199999999999999</v>
      </c>
      <c r="E51" s="441">
        <v>127</v>
      </c>
      <c r="F51" s="441">
        <v>3.53</v>
      </c>
      <c r="G51" s="441">
        <v>28.3</v>
      </c>
      <c r="H51" s="441">
        <v>33</v>
      </c>
      <c r="I51" s="441">
        <v>201</v>
      </c>
      <c r="J51" s="441">
        <v>42.4</v>
      </c>
      <c r="K51" s="441">
        <v>0.35</v>
      </c>
      <c r="L51" s="441">
        <v>125</v>
      </c>
      <c r="R51" s="441">
        <f t="shared" si="0"/>
        <v>84</v>
      </c>
      <c r="S51" s="441">
        <f t="shared" si="1"/>
        <v>84</v>
      </c>
    </row>
    <row r="52" spans="1:19">
      <c r="A52" s="441">
        <v>90</v>
      </c>
      <c r="B52" s="441">
        <v>4</v>
      </c>
      <c r="C52" s="441">
        <v>10.5</v>
      </c>
      <c r="D52" s="441">
        <v>13.2</v>
      </c>
      <c r="E52" s="441">
        <v>162</v>
      </c>
      <c r="F52" s="441">
        <v>3.48</v>
      </c>
      <c r="G52" s="441">
        <v>36</v>
      </c>
      <c r="H52" s="441">
        <v>42.4</v>
      </c>
      <c r="I52" s="441">
        <v>261</v>
      </c>
      <c r="J52" s="441">
        <v>54.2</v>
      </c>
      <c r="K52" s="441">
        <v>0.34599999999999997</v>
      </c>
      <c r="L52" s="441">
        <v>95.4</v>
      </c>
      <c r="R52" s="441">
        <f t="shared" si="0"/>
        <v>82</v>
      </c>
      <c r="S52" s="441">
        <f t="shared" si="1"/>
        <v>82</v>
      </c>
    </row>
    <row r="53" spans="1:19">
      <c r="A53" s="441">
        <v>90</v>
      </c>
      <c r="B53" s="441">
        <v>5</v>
      </c>
      <c r="C53" s="441">
        <v>12.8</v>
      </c>
      <c r="D53" s="441">
        <v>16.399999999999999</v>
      </c>
      <c r="E53" s="441">
        <v>193</v>
      </c>
      <c r="F53" s="441">
        <v>3.43</v>
      </c>
      <c r="G53" s="441">
        <v>42.9</v>
      </c>
      <c r="H53" s="441">
        <v>51.4</v>
      </c>
      <c r="I53" s="441">
        <v>316</v>
      </c>
      <c r="J53" s="441">
        <v>64.7</v>
      </c>
      <c r="K53" s="441">
        <v>0.34300000000000003</v>
      </c>
      <c r="L53" s="441">
        <v>77.900000000000006</v>
      </c>
      <c r="R53" s="441">
        <f t="shared" si="0"/>
        <v>80</v>
      </c>
      <c r="S53" s="441">
        <f t="shared" si="1"/>
        <v>80</v>
      </c>
    </row>
    <row r="54" spans="1:19">
      <c r="A54" s="441">
        <v>90</v>
      </c>
      <c r="B54" s="441">
        <v>6</v>
      </c>
      <c r="C54" s="441">
        <v>15.1</v>
      </c>
      <c r="D54" s="441">
        <v>19.2</v>
      </c>
      <c r="E54" s="441">
        <v>220</v>
      </c>
      <c r="F54" s="441">
        <v>3.39</v>
      </c>
      <c r="G54" s="441">
        <v>49</v>
      </c>
      <c r="H54" s="441">
        <v>59.5</v>
      </c>
      <c r="I54" s="441">
        <v>368</v>
      </c>
      <c r="J54" s="441">
        <v>74.2</v>
      </c>
      <c r="K54" s="441">
        <v>0.33900000000000002</v>
      </c>
      <c r="L54" s="441">
        <v>66.2</v>
      </c>
      <c r="R54" s="441">
        <f t="shared" si="0"/>
        <v>78</v>
      </c>
      <c r="S54" s="441">
        <f t="shared" si="1"/>
        <v>78</v>
      </c>
    </row>
    <row r="55" spans="1:19">
      <c r="A55" s="441">
        <v>90</v>
      </c>
      <c r="B55" s="441">
        <v>6.3</v>
      </c>
      <c r="C55" s="441">
        <v>15.5</v>
      </c>
      <c r="D55" s="441">
        <v>19.7</v>
      </c>
      <c r="E55" s="441">
        <v>221</v>
      </c>
      <c r="F55" s="441">
        <v>3.35</v>
      </c>
      <c r="G55" s="441">
        <v>49.1</v>
      </c>
      <c r="H55" s="441">
        <v>60.3</v>
      </c>
      <c r="I55" s="441">
        <v>382</v>
      </c>
      <c r="J55" s="441">
        <v>76.2</v>
      </c>
      <c r="K55" s="441">
        <v>0.33300000000000002</v>
      </c>
      <c r="L55" s="441">
        <v>64.599999999999994</v>
      </c>
      <c r="R55" s="441">
        <f t="shared" si="0"/>
        <v>77.400000000000006</v>
      </c>
      <c r="S55" s="441">
        <f t="shared" si="1"/>
        <v>77.400000000000006</v>
      </c>
    </row>
    <row r="56" spans="1:19">
      <c r="A56" s="441">
        <v>90</v>
      </c>
      <c r="B56" s="441">
        <v>8</v>
      </c>
      <c r="C56" s="441">
        <v>18.899999999999999</v>
      </c>
      <c r="D56" s="441">
        <v>24</v>
      </c>
      <c r="E56" s="441">
        <v>255</v>
      </c>
      <c r="F56" s="441">
        <v>3.25</v>
      </c>
      <c r="G56" s="441">
        <v>56.6</v>
      </c>
      <c r="H56" s="441">
        <v>71.3</v>
      </c>
      <c r="I56" s="441">
        <v>456</v>
      </c>
      <c r="J56" s="441">
        <v>88.8</v>
      </c>
      <c r="K56" s="441">
        <v>0.32600000000000001</v>
      </c>
      <c r="L56" s="441">
        <v>53</v>
      </c>
      <c r="R56" s="441">
        <f t="shared" si="0"/>
        <v>74</v>
      </c>
      <c r="S56" s="441">
        <f t="shared" si="1"/>
        <v>74</v>
      </c>
    </row>
    <row r="57" spans="1:19">
      <c r="A57" s="441">
        <v>100</v>
      </c>
      <c r="B57" s="441">
        <v>3</v>
      </c>
      <c r="C57" s="441">
        <v>8.9600000000000009</v>
      </c>
      <c r="D57" s="441">
        <v>11.4</v>
      </c>
      <c r="E57" s="441">
        <v>177</v>
      </c>
      <c r="F57" s="441">
        <v>3.94</v>
      </c>
      <c r="G57" s="441">
        <v>35.4</v>
      </c>
      <c r="H57" s="441">
        <v>41.2</v>
      </c>
      <c r="I57" s="441">
        <v>279</v>
      </c>
      <c r="J57" s="441">
        <v>53.2</v>
      </c>
      <c r="K57" s="441">
        <v>0.39</v>
      </c>
      <c r="L57" s="441">
        <v>112</v>
      </c>
      <c r="R57" s="441">
        <f t="shared" si="0"/>
        <v>94</v>
      </c>
      <c r="S57" s="441">
        <f t="shared" si="1"/>
        <v>94</v>
      </c>
    </row>
    <row r="58" spans="1:19">
      <c r="A58" s="441">
        <v>100</v>
      </c>
      <c r="B58" s="441">
        <v>4</v>
      </c>
      <c r="C58" s="441">
        <v>11.7</v>
      </c>
      <c r="D58" s="441">
        <v>14.9</v>
      </c>
      <c r="E58" s="441">
        <v>226</v>
      </c>
      <c r="F58" s="441">
        <v>3.8</v>
      </c>
      <c r="G58" s="441">
        <v>45.3</v>
      </c>
      <c r="H58" s="441">
        <v>53.3</v>
      </c>
      <c r="I58" s="441">
        <v>362</v>
      </c>
      <c r="J58" s="441">
        <v>68.099999999999994</v>
      </c>
      <c r="K58" s="441">
        <v>0.38600000000000001</v>
      </c>
      <c r="L58" s="441">
        <v>85.2</v>
      </c>
      <c r="R58" s="441">
        <f t="shared" si="0"/>
        <v>92</v>
      </c>
      <c r="S58" s="441">
        <f t="shared" si="1"/>
        <v>92</v>
      </c>
    </row>
    <row r="59" spans="1:19">
      <c r="A59" s="441">
        <v>100</v>
      </c>
      <c r="B59" s="441">
        <v>5</v>
      </c>
      <c r="C59" s="441">
        <v>14.4</v>
      </c>
      <c r="D59" s="441">
        <v>18.399999999999999</v>
      </c>
      <c r="E59" s="441">
        <v>271</v>
      </c>
      <c r="F59" s="441">
        <v>3.84</v>
      </c>
      <c r="G59" s="441">
        <v>54.2</v>
      </c>
      <c r="H59" s="441">
        <v>64.599999999999994</v>
      </c>
      <c r="I59" s="441">
        <v>441</v>
      </c>
      <c r="J59" s="441">
        <v>81.7</v>
      </c>
      <c r="K59" s="441">
        <v>0.38300000000000001</v>
      </c>
      <c r="L59" s="441">
        <v>69.400000000000006</v>
      </c>
      <c r="R59" s="441">
        <f t="shared" si="0"/>
        <v>90</v>
      </c>
      <c r="S59" s="441">
        <f t="shared" si="1"/>
        <v>90</v>
      </c>
    </row>
    <row r="60" spans="1:19">
      <c r="A60" s="441">
        <v>100</v>
      </c>
      <c r="B60" s="441">
        <v>6</v>
      </c>
      <c r="C60" s="441">
        <v>17</v>
      </c>
      <c r="D60" s="441">
        <v>21.6</v>
      </c>
      <c r="E60" s="441">
        <v>311</v>
      </c>
      <c r="F60" s="441">
        <v>3.79</v>
      </c>
      <c r="G60" s="441">
        <v>62.3</v>
      </c>
      <c r="H60" s="441">
        <v>75.099999999999994</v>
      </c>
      <c r="I60" s="441">
        <v>514</v>
      </c>
      <c r="J60" s="441">
        <v>94.1</v>
      </c>
      <c r="K60" s="441">
        <v>0.379</v>
      </c>
      <c r="L60" s="441">
        <v>58.9</v>
      </c>
      <c r="R60" s="441">
        <f t="shared" si="0"/>
        <v>88</v>
      </c>
      <c r="S60" s="441">
        <f t="shared" si="1"/>
        <v>88</v>
      </c>
    </row>
    <row r="61" spans="1:19">
      <c r="A61" s="441">
        <v>100</v>
      </c>
      <c r="B61" s="441">
        <v>6.3</v>
      </c>
      <c r="C61" s="441">
        <v>17.5</v>
      </c>
      <c r="D61" s="441">
        <v>22.2</v>
      </c>
      <c r="E61" s="441">
        <v>314</v>
      </c>
      <c r="F61" s="441">
        <v>3.76</v>
      </c>
      <c r="G61" s="441">
        <v>62.8</v>
      </c>
      <c r="H61" s="441">
        <v>76.400000000000006</v>
      </c>
      <c r="I61" s="441">
        <v>536</v>
      </c>
      <c r="J61" s="441">
        <v>97</v>
      </c>
      <c r="K61" s="441">
        <v>0.373</v>
      </c>
      <c r="L61" s="441">
        <v>57.3</v>
      </c>
      <c r="R61" s="441">
        <f t="shared" si="0"/>
        <v>87.4</v>
      </c>
      <c r="S61" s="441">
        <f t="shared" si="1"/>
        <v>87.4</v>
      </c>
    </row>
    <row r="62" spans="1:19">
      <c r="A62" s="441">
        <v>100</v>
      </c>
      <c r="B62" s="441">
        <v>8</v>
      </c>
      <c r="C62" s="441">
        <v>21.4</v>
      </c>
      <c r="D62" s="441">
        <v>27.2</v>
      </c>
      <c r="E62" s="441">
        <v>366</v>
      </c>
      <c r="F62" s="441">
        <v>3.67</v>
      </c>
      <c r="G62" s="441">
        <v>73.2</v>
      </c>
      <c r="H62" s="441">
        <v>91.1</v>
      </c>
      <c r="I62" s="441">
        <v>645</v>
      </c>
      <c r="J62" s="441">
        <v>114</v>
      </c>
      <c r="K62" s="441">
        <v>0.36599999999999999</v>
      </c>
      <c r="L62" s="441">
        <v>46.8</v>
      </c>
      <c r="R62" s="441">
        <f t="shared" si="0"/>
        <v>84</v>
      </c>
      <c r="S62" s="441">
        <f t="shared" si="1"/>
        <v>84</v>
      </c>
    </row>
    <row r="63" spans="1:19">
      <c r="A63" s="441">
        <v>100</v>
      </c>
      <c r="B63" s="441">
        <v>10</v>
      </c>
      <c r="C63" s="441">
        <v>25.6</v>
      </c>
      <c r="D63" s="441">
        <v>32.6</v>
      </c>
      <c r="E63" s="441">
        <v>411</v>
      </c>
      <c r="F63" s="441">
        <v>3.55</v>
      </c>
      <c r="G63" s="441">
        <v>82.2</v>
      </c>
      <c r="H63" s="441">
        <v>105</v>
      </c>
      <c r="I63" s="441">
        <v>750</v>
      </c>
      <c r="J63" s="441">
        <v>130</v>
      </c>
      <c r="K63" s="441">
        <v>0.35699999999999998</v>
      </c>
      <c r="L63" s="441">
        <v>39.1</v>
      </c>
      <c r="R63" s="441">
        <f t="shared" si="0"/>
        <v>80</v>
      </c>
      <c r="S63" s="441">
        <f t="shared" si="1"/>
        <v>80</v>
      </c>
    </row>
    <row r="64" spans="1:19">
      <c r="A64" s="441">
        <v>100</v>
      </c>
      <c r="B64" s="441">
        <v>12</v>
      </c>
      <c r="C64" s="441">
        <v>28.3</v>
      </c>
      <c r="D64" s="441">
        <v>36.1</v>
      </c>
      <c r="E64" s="441">
        <v>408</v>
      </c>
      <c r="F64" s="441">
        <v>3.36</v>
      </c>
      <c r="G64" s="441">
        <v>81.599999999999994</v>
      </c>
      <c r="H64" s="441">
        <v>110</v>
      </c>
      <c r="I64" s="441">
        <v>794</v>
      </c>
      <c r="J64" s="441">
        <v>136</v>
      </c>
      <c r="K64" s="441">
        <v>0.33800000000000002</v>
      </c>
      <c r="L64" s="441">
        <v>35.299999999999997</v>
      </c>
      <c r="R64" s="441">
        <f t="shared" si="0"/>
        <v>76</v>
      </c>
      <c r="S64" s="441">
        <f t="shared" si="1"/>
        <v>76</v>
      </c>
    </row>
    <row r="65" spans="1:19">
      <c r="A65" s="441">
        <v>100</v>
      </c>
      <c r="B65" s="441">
        <v>12.5</v>
      </c>
      <c r="C65" s="441">
        <v>29.1</v>
      </c>
      <c r="D65" s="441">
        <v>37</v>
      </c>
      <c r="E65" s="441">
        <v>410</v>
      </c>
      <c r="F65" s="441">
        <v>3.33</v>
      </c>
      <c r="G65" s="441">
        <v>82.1</v>
      </c>
      <c r="H65" s="441">
        <v>111</v>
      </c>
      <c r="I65" s="441">
        <v>804</v>
      </c>
      <c r="J65" s="441">
        <v>137</v>
      </c>
      <c r="K65" s="441">
        <v>0.33600000000000002</v>
      </c>
      <c r="L65" s="441">
        <v>34.4</v>
      </c>
      <c r="R65" s="441">
        <f t="shared" si="0"/>
        <v>75</v>
      </c>
      <c r="S65" s="441">
        <f t="shared" si="1"/>
        <v>75</v>
      </c>
    </row>
    <row r="66" spans="1:19">
      <c r="A66" s="441">
        <v>120</v>
      </c>
      <c r="B66" s="441">
        <v>3</v>
      </c>
      <c r="C66" s="441">
        <v>10.8</v>
      </c>
      <c r="D66" s="441">
        <v>13.8</v>
      </c>
      <c r="E66" s="441">
        <v>312</v>
      </c>
      <c r="F66" s="441">
        <v>4.76</v>
      </c>
      <c r="G66" s="441">
        <v>52.1</v>
      </c>
      <c r="H66" s="441">
        <v>60.2</v>
      </c>
      <c r="I66" s="441">
        <v>488</v>
      </c>
      <c r="J66" s="441">
        <v>78.2</v>
      </c>
      <c r="K66" s="441">
        <v>0.47</v>
      </c>
      <c r="L66" s="441">
        <v>92.3</v>
      </c>
      <c r="R66" s="441">
        <f t="shared" si="0"/>
        <v>114</v>
      </c>
      <c r="S66" s="441">
        <f t="shared" si="1"/>
        <v>114</v>
      </c>
    </row>
    <row r="67" spans="1:19">
      <c r="A67" s="441">
        <v>120</v>
      </c>
      <c r="B67" s="441">
        <v>4</v>
      </c>
      <c r="C67" s="441">
        <v>14.2</v>
      </c>
      <c r="D67" s="441">
        <v>18.100000000000001</v>
      </c>
      <c r="E67" s="441">
        <v>402</v>
      </c>
      <c r="F67" s="441">
        <v>4.71</v>
      </c>
      <c r="G67" s="441">
        <v>67</v>
      </c>
      <c r="H67" s="441">
        <v>78.3</v>
      </c>
      <c r="I67" s="441">
        <v>637</v>
      </c>
      <c r="J67" s="441">
        <v>101</v>
      </c>
      <c r="K67" s="441">
        <v>0.46600000000000003</v>
      </c>
      <c r="L67" s="441">
        <v>70.2</v>
      </c>
      <c r="R67" s="441">
        <f t="shared" si="0"/>
        <v>112</v>
      </c>
      <c r="S67" s="441">
        <f t="shared" si="1"/>
        <v>112</v>
      </c>
    </row>
    <row r="68" spans="1:19">
      <c r="A68" s="441">
        <v>120</v>
      </c>
      <c r="B68" s="441">
        <v>5</v>
      </c>
      <c r="C68" s="441">
        <v>17.5</v>
      </c>
      <c r="D68" s="441">
        <v>22.4</v>
      </c>
      <c r="E68" s="441">
        <v>485</v>
      </c>
      <c r="F68" s="441">
        <v>4.66</v>
      </c>
      <c r="G68" s="441">
        <v>80.900000000000006</v>
      </c>
      <c r="H68" s="441">
        <v>95.4</v>
      </c>
      <c r="I68" s="441">
        <v>778</v>
      </c>
      <c r="J68" s="441">
        <v>122</v>
      </c>
      <c r="K68" s="441">
        <v>0.46300000000000002</v>
      </c>
      <c r="L68" s="441">
        <v>57</v>
      </c>
      <c r="R68" s="441">
        <f t="shared" si="0"/>
        <v>110</v>
      </c>
      <c r="S68" s="441">
        <f t="shared" si="1"/>
        <v>110</v>
      </c>
    </row>
    <row r="69" spans="1:19">
      <c r="A69" s="441">
        <v>120</v>
      </c>
      <c r="B69" s="441">
        <v>6</v>
      </c>
      <c r="C69" s="441">
        <v>20.7</v>
      </c>
      <c r="D69" s="441">
        <v>26.4</v>
      </c>
      <c r="E69" s="441">
        <v>562</v>
      </c>
      <c r="F69" s="441">
        <v>4.6100000000000003</v>
      </c>
      <c r="G69" s="441">
        <v>93.7</v>
      </c>
      <c r="H69" s="441">
        <v>112</v>
      </c>
      <c r="I69" s="441">
        <v>913</v>
      </c>
      <c r="J69" s="441">
        <v>141</v>
      </c>
      <c r="K69" s="441">
        <v>0.45900000000000002</v>
      </c>
      <c r="L69" s="441">
        <v>48.2</v>
      </c>
      <c r="R69" s="441">
        <f t="shared" si="0"/>
        <v>108</v>
      </c>
      <c r="S69" s="441">
        <f t="shared" si="1"/>
        <v>108</v>
      </c>
    </row>
    <row r="70" spans="1:19">
      <c r="A70" s="441">
        <v>120</v>
      </c>
      <c r="B70" s="441">
        <v>6.3</v>
      </c>
      <c r="C70" s="441">
        <v>21.4</v>
      </c>
      <c r="D70" s="441">
        <v>27.3</v>
      </c>
      <c r="E70" s="441">
        <v>572</v>
      </c>
      <c r="F70" s="441">
        <v>4.58</v>
      </c>
      <c r="G70" s="441">
        <v>95.3</v>
      </c>
      <c r="H70" s="441">
        <v>114</v>
      </c>
      <c r="I70" s="441">
        <v>955</v>
      </c>
      <c r="J70" s="441">
        <v>146</v>
      </c>
      <c r="K70" s="441">
        <v>0.45300000000000001</v>
      </c>
      <c r="L70" s="441">
        <v>46.7</v>
      </c>
      <c r="R70" s="441">
        <f t="shared" si="0"/>
        <v>107.4</v>
      </c>
      <c r="S70" s="441">
        <f t="shared" si="1"/>
        <v>107.4</v>
      </c>
    </row>
    <row r="71" spans="1:19">
      <c r="A71" s="441">
        <v>120</v>
      </c>
      <c r="B71" s="441">
        <v>8</v>
      </c>
      <c r="C71" s="441">
        <v>26.4</v>
      </c>
      <c r="D71" s="441">
        <v>33.6</v>
      </c>
      <c r="E71" s="441">
        <v>677</v>
      </c>
      <c r="F71" s="441">
        <v>4.49</v>
      </c>
      <c r="G71" s="441">
        <v>113</v>
      </c>
      <c r="H71" s="441">
        <v>138</v>
      </c>
      <c r="I71" s="441">
        <v>1163</v>
      </c>
      <c r="J71" s="441">
        <v>175</v>
      </c>
      <c r="K71" s="441">
        <v>0.44600000000000001</v>
      </c>
      <c r="L71" s="441">
        <v>37.9</v>
      </c>
      <c r="R71" s="441">
        <f t="shared" si="0"/>
        <v>104</v>
      </c>
      <c r="S71" s="441">
        <f t="shared" si="1"/>
        <v>104</v>
      </c>
    </row>
    <row r="72" spans="1:19">
      <c r="A72" s="441">
        <v>120</v>
      </c>
      <c r="B72" s="441">
        <v>10</v>
      </c>
      <c r="C72" s="441">
        <v>31.8</v>
      </c>
      <c r="D72" s="441">
        <v>40.6</v>
      </c>
      <c r="E72" s="441">
        <v>777</v>
      </c>
      <c r="F72" s="441">
        <v>4.38</v>
      </c>
      <c r="G72" s="441">
        <v>129</v>
      </c>
      <c r="H72" s="441">
        <v>162</v>
      </c>
      <c r="I72" s="441">
        <v>1376</v>
      </c>
      <c r="J72" s="441">
        <v>203</v>
      </c>
      <c r="K72" s="441">
        <v>0.437</v>
      </c>
      <c r="L72" s="441">
        <v>31.4</v>
      </c>
      <c r="R72" s="441">
        <f t="shared" si="0"/>
        <v>100</v>
      </c>
      <c r="S72" s="441">
        <f t="shared" si="1"/>
        <v>100</v>
      </c>
    </row>
    <row r="73" spans="1:19">
      <c r="A73" s="441">
        <v>120</v>
      </c>
      <c r="B73" s="441">
        <v>12</v>
      </c>
      <c r="C73" s="441">
        <v>35.799999999999997</v>
      </c>
      <c r="D73" s="441">
        <v>45.7</v>
      </c>
      <c r="E73" s="441">
        <v>806</v>
      </c>
      <c r="F73" s="441">
        <v>4.2</v>
      </c>
      <c r="G73" s="441">
        <v>134</v>
      </c>
      <c r="H73" s="441">
        <v>174</v>
      </c>
      <c r="I73" s="441">
        <v>1518</v>
      </c>
      <c r="J73" s="441">
        <v>219</v>
      </c>
      <c r="K73" s="441">
        <v>0.41799999999999998</v>
      </c>
      <c r="L73" s="441">
        <v>27.9</v>
      </c>
      <c r="R73" s="441">
        <f t="shared" si="0"/>
        <v>96</v>
      </c>
      <c r="S73" s="441">
        <f t="shared" si="1"/>
        <v>96</v>
      </c>
    </row>
    <row r="74" spans="1:19">
      <c r="A74" s="441">
        <v>120</v>
      </c>
      <c r="B74" s="441">
        <v>12.5</v>
      </c>
      <c r="C74" s="441">
        <v>36.9</v>
      </c>
      <c r="D74" s="441">
        <v>47</v>
      </c>
      <c r="E74" s="441">
        <v>817</v>
      </c>
      <c r="F74" s="441">
        <v>4.17</v>
      </c>
      <c r="G74" s="441">
        <v>136</v>
      </c>
      <c r="H74" s="441">
        <v>178</v>
      </c>
      <c r="I74" s="441">
        <v>1551</v>
      </c>
      <c r="J74" s="441">
        <v>223</v>
      </c>
      <c r="K74" s="441">
        <v>0.41599999999999998</v>
      </c>
      <c r="L74" s="441">
        <v>27.1</v>
      </c>
      <c r="R74" s="441">
        <f t="shared" si="0"/>
        <v>95</v>
      </c>
      <c r="S74" s="441">
        <f t="shared" si="1"/>
        <v>95</v>
      </c>
    </row>
    <row r="75" spans="1:19">
      <c r="A75" s="441">
        <v>140</v>
      </c>
      <c r="B75" s="441">
        <v>4</v>
      </c>
      <c r="C75" s="441">
        <v>16.8</v>
      </c>
      <c r="D75" s="441">
        <v>21.3</v>
      </c>
      <c r="E75" s="441">
        <v>652</v>
      </c>
      <c r="F75" s="441">
        <v>5.52</v>
      </c>
      <c r="G75" s="441">
        <v>93.1</v>
      </c>
      <c r="H75" s="441">
        <v>108</v>
      </c>
      <c r="I75" s="441">
        <v>1023</v>
      </c>
      <c r="J75" s="441">
        <v>140</v>
      </c>
      <c r="K75" s="441">
        <v>0.54600000000000004</v>
      </c>
      <c r="L75" s="441">
        <v>59.7</v>
      </c>
      <c r="R75" s="441">
        <f t="shared" si="0"/>
        <v>132</v>
      </c>
      <c r="S75" s="441">
        <f t="shared" si="1"/>
        <v>132</v>
      </c>
    </row>
    <row r="76" spans="1:19">
      <c r="A76" s="441">
        <v>140</v>
      </c>
      <c r="B76" s="441">
        <v>5</v>
      </c>
      <c r="C76" s="441">
        <v>20.7</v>
      </c>
      <c r="D76" s="441">
        <v>26.4</v>
      </c>
      <c r="E76" s="441">
        <v>791</v>
      </c>
      <c r="F76" s="441">
        <v>5.48</v>
      </c>
      <c r="G76" s="441">
        <v>113</v>
      </c>
      <c r="H76" s="441">
        <v>132</v>
      </c>
      <c r="I76" s="441">
        <v>1256</v>
      </c>
      <c r="J76" s="441">
        <v>170</v>
      </c>
      <c r="K76" s="441">
        <v>0.54300000000000004</v>
      </c>
      <c r="L76" s="441">
        <v>48.3</v>
      </c>
      <c r="R76" s="441">
        <f t="shared" si="0"/>
        <v>130</v>
      </c>
      <c r="S76" s="441">
        <f t="shared" si="1"/>
        <v>130</v>
      </c>
    </row>
    <row r="77" spans="1:19">
      <c r="A77" s="441">
        <v>140</v>
      </c>
      <c r="B77" s="441">
        <v>6</v>
      </c>
      <c r="C77" s="441">
        <v>24.5</v>
      </c>
      <c r="D77" s="441">
        <v>31.2</v>
      </c>
      <c r="E77" s="441">
        <v>920</v>
      </c>
      <c r="F77" s="441">
        <v>5.43</v>
      </c>
      <c r="G77" s="441">
        <v>131</v>
      </c>
      <c r="H77" s="441">
        <v>155</v>
      </c>
      <c r="I77" s="441">
        <v>1479</v>
      </c>
      <c r="J77" s="441">
        <v>198</v>
      </c>
      <c r="K77" s="441">
        <v>0.53900000000000003</v>
      </c>
      <c r="L77" s="441">
        <v>40.799999999999997</v>
      </c>
      <c r="R77" s="441">
        <f t="shared" si="0"/>
        <v>128</v>
      </c>
      <c r="S77" s="441">
        <f t="shared" si="1"/>
        <v>128</v>
      </c>
    </row>
    <row r="78" spans="1:19">
      <c r="A78" s="441">
        <v>140</v>
      </c>
      <c r="B78" s="441">
        <v>6.3</v>
      </c>
      <c r="C78" s="441">
        <v>25.4</v>
      </c>
      <c r="D78" s="441">
        <v>32.299999999999997</v>
      </c>
      <c r="E78" s="441">
        <v>941</v>
      </c>
      <c r="F78" s="441">
        <v>5.39</v>
      </c>
      <c r="G78" s="441">
        <v>134</v>
      </c>
      <c r="H78" s="441">
        <v>160</v>
      </c>
      <c r="I78" s="441">
        <v>1550</v>
      </c>
      <c r="J78" s="441">
        <v>205</v>
      </c>
      <c r="K78" s="441">
        <v>0.53300000000000003</v>
      </c>
      <c r="L78" s="441">
        <v>39.4</v>
      </c>
      <c r="R78" s="441">
        <f t="shared" si="0"/>
        <v>127.4</v>
      </c>
      <c r="S78" s="441">
        <f t="shared" si="1"/>
        <v>127.4</v>
      </c>
    </row>
    <row r="79" spans="1:19">
      <c r="A79" s="441">
        <v>140</v>
      </c>
      <c r="B79" s="441">
        <v>8</v>
      </c>
      <c r="C79" s="441">
        <v>31.4</v>
      </c>
      <c r="D79" s="441">
        <v>40</v>
      </c>
      <c r="E79" s="441">
        <v>1127</v>
      </c>
      <c r="F79" s="441">
        <v>5.3</v>
      </c>
      <c r="G79" s="441">
        <v>161</v>
      </c>
      <c r="H79" s="441">
        <v>194</v>
      </c>
      <c r="I79" s="441">
        <v>1901</v>
      </c>
      <c r="J79" s="441">
        <v>248</v>
      </c>
      <c r="K79" s="441">
        <v>0.52600000000000002</v>
      </c>
      <c r="L79" s="441">
        <v>31.8</v>
      </c>
      <c r="R79" s="441">
        <f t="shared" si="0"/>
        <v>124</v>
      </c>
      <c r="S79" s="441">
        <f t="shared" si="1"/>
        <v>124</v>
      </c>
    </row>
    <row r="80" spans="1:19">
      <c r="A80" s="441">
        <v>140</v>
      </c>
      <c r="B80" s="441">
        <v>10</v>
      </c>
      <c r="C80" s="441">
        <v>38.1</v>
      </c>
      <c r="D80" s="441">
        <v>48.6</v>
      </c>
      <c r="E80" s="441">
        <v>1312</v>
      </c>
      <c r="F80" s="441">
        <v>5.2</v>
      </c>
      <c r="G80" s="441">
        <v>187</v>
      </c>
      <c r="H80" s="441">
        <v>230</v>
      </c>
      <c r="I80" s="441">
        <v>2274</v>
      </c>
      <c r="J80" s="441">
        <v>291</v>
      </c>
      <c r="K80" s="441">
        <v>0.51700000000000002</v>
      </c>
      <c r="L80" s="441">
        <v>26.2</v>
      </c>
      <c r="R80" s="441">
        <f t="shared" ref="R80:R125" si="2">A80-B80*2</f>
        <v>120</v>
      </c>
      <c r="S80" s="441">
        <f t="shared" si="1"/>
        <v>120</v>
      </c>
    </row>
    <row r="81" spans="1:19">
      <c r="A81" s="441">
        <v>140</v>
      </c>
      <c r="B81" s="441">
        <v>12</v>
      </c>
      <c r="C81" s="441">
        <v>43.4</v>
      </c>
      <c r="D81" s="441">
        <v>55.3</v>
      </c>
      <c r="E81" s="441">
        <v>1398</v>
      </c>
      <c r="F81" s="441">
        <v>5.03</v>
      </c>
      <c r="G81" s="441">
        <v>200</v>
      </c>
      <c r="H81" s="441">
        <v>253</v>
      </c>
      <c r="I81" s="441">
        <v>2567</v>
      </c>
      <c r="J81" s="441">
        <v>322</v>
      </c>
      <c r="K81" s="441">
        <v>0.498</v>
      </c>
      <c r="L81" s="441">
        <v>23.1</v>
      </c>
      <c r="R81" s="441">
        <f t="shared" si="2"/>
        <v>116</v>
      </c>
      <c r="S81" s="441">
        <f t="shared" si="1"/>
        <v>116</v>
      </c>
    </row>
    <row r="82" spans="1:19">
      <c r="A82" s="441">
        <v>140</v>
      </c>
      <c r="B82" s="441">
        <v>12.5</v>
      </c>
      <c r="C82" s="441">
        <v>44.8</v>
      </c>
      <c r="D82" s="441">
        <v>57</v>
      </c>
      <c r="E82" s="441">
        <v>1425</v>
      </c>
      <c r="F82" s="441">
        <v>5</v>
      </c>
      <c r="G82" s="441">
        <v>204</v>
      </c>
      <c r="H82" s="441">
        <v>259</v>
      </c>
      <c r="I82" s="441">
        <v>2634</v>
      </c>
      <c r="J82" s="441">
        <v>329</v>
      </c>
      <c r="K82" s="441">
        <v>0.496</v>
      </c>
      <c r="L82" s="441">
        <v>22.3</v>
      </c>
      <c r="R82" s="441">
        <f t="shared" si="2"/>
        <v>115</v>
      </c>
      <c r="S82" s="441">
        <f t="shared" si="1"/>
        <v>115</v>
      </c>
    </row>
    <row r="83" spans="1:19">
      <c r="A83" s="441">
        <v>150</v>
      </c>
      <c r="B83" s="441">
        <v>4</v>
      </c>
      <c r="C83" s="441">
        <v>18</v>
      </c>
      <c r="D83" s="441">
        <v>22.9</v>
      </c>
      <c r="E83" s="441">
        <v>808</v>
      </c>
      <c r="F83" s="441">
        <v>5.93</v>
      </c>
      <c r="G83" s="441">
        <v>108</v>
      </c>
      <c r="H83" s="441">
        <v>125</v>
      </c>
      <c r="I83" s="441">
        <v>1265</v>
      </c>
      <c r="J83" s="441">
        <v>162</v>
      </c>
      <c r="K83" s="441">
        <v>0.58599999999999997</v>
      </c>
      <c r="L83" s="441">
        <v>55.5</v>
      </c>
      <c r="R83" s="441">
        <f t="shared" si="2"/>
        <v>142</v>
      </c>
      <c r="S83" s="441">
        <f t="shared" si="1"/>
        <v>142</v>
      </c>
    </row>
    <row r="84" spans="1:19">
      <c r="A84" s="441">
        <v>150</v>
      </c>
      <c r="B84" s="441">
        <v>5</v>
      </c>
      <c r="C84" s="441">
        <v>22.3</v>
      </c>
      <c r="D84" s="441">
        <v>28.4</v>
      </c>
      <c r="E84" s="441">
        <v>982</v>
      </c>
      <c r="F84" s="441">
        <v>5.89</v>
      </c>
      <c r="G84" s="441">
        <v>131</v>
      </c>
      <c r="H84" s="441">
        <v>153</v>
      </c>
      <c r="I84" s="441">
        <v>1554</v>
      </c>
      <c r="J84" s="441">
        <v>197</v>
      </c>
      <c r="K84" s="441">
        <v>0.58299999999999996</v>
      </c>
      <c r="L84" s="441">
        <v>44.9</v>
      </c>
      <c r="R84" s="441">
        <f t="shared" si="2"/>
        <v>140</v>
      </c>
      <c r="S84" s="441">
        <f t="shared" si="1"/>
        <v>140</v>
      </c>
    </row>
    <row r="85" spans="1:19">
      <c r="A85" s="441">
        <v>150</v>
      </c>
      <c r="B85" s="441">
        <v>6</v>
      </c>
      <c r="C85" s="441">
        <v>26.4</v>
      </c>
      <c r="D85" s="441">
        <v>33.6</v>
      </c>
      <c r="E85" s="441">
        <v>1146</v>
      </c>
      <c r="F85" s="441">
        <v>5.84</v>
      </c>
      <c r="G85" s="441">
        <v>153</v>
      </c>
      <c r="H85" s="441">
        <v>180</v>
      </c>
      <c r="I85" s="441">
        <v>1833</v>
      </c>
      <c r="J85" s="441">
        <v>230</v>
      </c>
      <c r="K85" s="441">
        <v>0.57899999999999996</v>
      </c>
      <c r="L85" s="441">
        <v>37.9</v>
      </c>
      <c r="R85" s="441">
        <f t="shared" si="2"/>
        <v>138</v>
      </c>
      <c r="S85" s="441">
        <f t="shared" si="1"/>
        <v>138</v>
      </c>
    </row>
    <row r="86" spans="1:19">
      <c r="A86" s="441">
        <v>150</v>
      </c>
      <c r="B86" s="441">
        <v>6.3</v>
      </c>
      <c r="C86" s="441">
        <v>27.4</v>
      </c>
      <c r="D86" s="441">
        <v>34.799999999999997</v>
      </c>
      <c r="E86" s="441">
        <v>1174</v>
      </c>
      <c r="F86" s="441">
        <v>5.8</v>
      </c>
      <c r="G86" s="441">
        <v>156</v>
      </c>
      <c r="H86" s="441">
        <v>185</v>
      </c>
      <c r="I86" s="441">
        <v>1922</v>
      </c>
      <c r="J86" s="441">
        <v>239</v>
      </c>
      <c r="K86" s="441">
        <v>0.57299999999999995</v>
      </c>
      <c r="L86" s="441">
        <v>36.6</v>
      </c>
      <c r="R86" s="441">
        <f t="shared" si="2"/>
        <v>137.4</v>
      </c>
      <c r="S86" s="441">
        <f t="shared" si="1"/>
        <v>137.4</v>
      </c>
    </row>
    <row r="87" spans="1:19">
      <c r="A87" s="441">
        <v>150</v>
      </c>
      <c r="B87" s="441">
        <v>8</v>
      </c>
      <c r="C87" s="441">
        <v>33.9</v>
      </c>
      <c r="D87" s="441">
        <v>43.2</v>
      </c>
      <c r="E87" s="441">
        <v>1412</v>
      </c>
      <c r="F87" s="441">
        <v>5.71</v>
      </c>
      <c r="G87" s="441">
        <v>188</v>
      </c>
      <c r="H87" s="441">
        <v>226</v>
      </c>
      <c r="I87" s="441">
        <v>2364</v>
      </c>
      <c r="J87" s="441">
        <v>289</v>
      </c>
      <c r="K87" s="441">
        <v>0.56599999999999995</v>
      </c>
      <c r="L87" s="441">
        <v>29.5</v>
      </c>
      <c r="R87" s="441">
        <f t="shared" si="2"/>
        <v>134</v>
      </c>
      <c r="S87" s="441">
        <f t="shared" ref="S87:S125" si="3">A87-B87*2</f>
        <v>134</v>
      </c>
    </row>
    <row r="88" spans="1:19">
      <c r="A88" s="441">
        <v>150</v>
      </c>
      <c r="B88" s="441">
        <v>10</v>
      </c>
      <c r="C88" s="441">
        <v>41.3</v>
      </c>
      <c r="D88" s="441">
        <v>52.6</v>
      </c>
      <c r="E88" s="441">
        <v>1653</v>
      </c>
      <c r="F88" s="441">
        <v>5.61</v>
      </c>
      <c r="G88" s="441">
        <v>220</v>
      </c>
      <c r="H88" s="441">
        <v>269</v>
      </c>
      <c r="I88" s="441">
        <v>2839</v>
      </c>
      <c r="J88" s="441">
        <v>341</v>
      </c>
      <c r="K88" s="441">
        <v>0.55700000000000005</v>
      </c>
      <c r="L88" s="441">
        <v>24.2</v>
      </c>
      <c r="R88" s="441">
        <f t="shared" si="2"/>
        <v>130</v>
      </c>
      <c r="S88" s="441">
        <f t="shared" si="3"/>
        <v>130</v>
      </c>
    </row>
    <row r="89" spans="1:19">
      <c r="A89" s="441">
        <v>150</v>
      </c>
      <c r="B89" s="441">
        <v>12</v>
      </c>
      <c r="C89" s="441">
        <v>47.1</v>
      </c>
      <c r="D89" s="441">
        <v>60.1</v>
      </c>
      <c r="E89" s="441">
        <v>1780</v>
      </c>
      <c r="F89" s="441">
        <v>5.44</v>
      </c>
      <c r="G89" s="441">
        <v>237</v>
      </c>
      <c r="H89" s="441">
        <v>298</v>
      </c>
      <c r="I89" s="441">
        <v>3231</v>
      </c>
      <c r="J89" s="441">
        <v>380</v>
      </c>
      <c r="K89" s="441">
        <v>0.53800000000000003</v>
      </c>
      <c r="L89" s="441">
        <v>21.2</v>
      </c>
      <c r="R89" s="441">
        <f t="shared" si="2"/>
        <v>126</v>
      </c>
      <c r="S89" s="441">
        <f t="shared" si="3"/>
        <v>126</v>
      </c>
    </row>
    <row r="90" spans="1:19">
      <c r="A90" s="441">
        <v>150</v>
      </c>
      <c r="B90" s="441">
        <v>12.5</v>
      </c>
      <c r="C90" s="441">
        <v>48.7</v>
      </c>
      <c r="D90" s="441">
        <v>62</v>
      </c>
      <c r="E90" s="441">
        <v>1817</v>
      </c>
      <c r="F90" s="441">
        <v>5.41</v>
      </c>
      <c r="G90" s="441">
        <v>242</v>
      </c>
      <c r="H90" s="441">
        <v>306</v>
      </c>
      <c r="I90" s="441">
        <v>3321</v>
      </c>
      <c r="J90" s="441">
        <v>389</v>
      </c>
      <c r="K90" s="441">
        <v>0.53600000000000003</v>
      </c>
      <c r="L90" s="441">
        <v>20.5</v>
      </c>
      <c r="R90" s="441">
        <f t="shared" si="2"/>
        <v>125</v>
      </c>
      <c r="S90" s="441">
        <f t="shared" si="3"/>
        <v>125</v>
      </c>
    </row>
    <row r="91" spans="1:19">
      <c r="A91" s="441">
        <v>150</v>
      </c>
      <c r="B91" s="441">
        <v>16</v>
      </c>
      <c r="C91" s="441">
        <v>58.7</v>
      </c>
      <c r="D91" s="441">
        <v>74.8</v>
      </c>
      <c r="E91" s="441">
        <v>2009</v>
      </c>
      <c r="F91" s="441">
        <v>5.18</v>
      </c>
      <c r="G91" s="441">
        <v>268</v>
      </c>
      <c r="H91" s="441">
        <v>351</v>
      </c>
      <c r="I91" s="441">
        <v>3830</v>
      </c>
      <c r="J91" s="441">
        <v>440</v>
      </c>
      <c r="K91" s="441">
        <v>0.51800000000000002</v>
      </c>
      <c r="L91" s="441">
        <v>17</v>
      </c>
      <c r="R91" s="441">
        <f t="shared" si="2"/>
        <v>118</v>
      </c>
      <c r="S91" s="441">
        <f t="shared" si="3"/>
        <v>118</v>
      </c>
    </row>
    <row r="92" spans="1:19">
      <c r="A92" s="441">
        <v>160</v>
      </c>
      <c r="B92" s="441">
        <v>4</v>
      </c>
      <c r="C92" s="441">
        <v>19.3</v>
      </c>
      <c r="D92" s="441">
        <v>24.5</v>
      </c>
      <c r="E92" s="441">
        <v>987</v>
      </c>
      <c r="F92" s="441">
        <v>6.34</v>
      </c>
      <c r="G92" s="441">
        <v>123</v>
      </c>
      <c r="H92" s="441">
        <v>143</v>
      </c>
      <c r="I92" s="441">
        <v>1541</v>
      </c>
      <c r="J92" s="441">
        <v>185</v>
      </c>
      <c r="K92" s="441">
        <v>0.626</v>
      </c>
      <c r="L92" s="441">
        <v>51.9</v>
      </c>
      <c r="R92" s="441">
        <f t="shared" si="2"/>
        <v>152</v>
      </c>
      <c r="S92" s="441">
        <f t="shared" si="3"/>
        <v>152</v>
      </c>
    </row>
    <row r="93" spans="1:19">
      <c r="A93" s="441">
        <v>160</v>
      </c>
      <c r="B93" s="441">
        <v>5</v>
      </c>
      <c r="C93" s="441">
        <v>23.8</v>
      </c>
      <c r="D93" s="441">
        <v>30.4</v>
      </c>
      <c r="E93" s="441">
        <v>1202</v>
      </c>
      <c r="F93" s="441">
        <v>6.29</v>
      </c>
      <c r="G93" s="441">
        <v>150</v>
      </c>
      <c r="H93" s="441">
        <v>175</v>
      </c>
      <c r="I93" s="441">
        <v>1896</v>
      </c>
      <c r="J93" s="441">
        <v>226</v>
      </c>
      <c r="K93" s="441">
        <v>0.623</v>
      </c>
      <c r="L93" s="441">
        <v>42</v>
      </c>
      <c r="R93" s="441">
        <f t="shared" si="2"/>
        <v>150</v>
      </c>
      <c r="S93" s="441">
        <f t="shared" si="3"/>
        <v>150</v>
      </c>
    </row>
    <row r="94" spans="1:19">
      <c r="A94" s="441">
        <v>160</v>
      </c>
      <c r="B94" s="441">
        <v>6</v>
      </c>
      <c r="C94" s="441">
        <v>28.3</v>
      </c>
      <c r="D94" s="441">
        <v>36</v>
      </c>
      <c r="E94" s="441">
        <v>1405</v>
      </c>
      <c r="F94" s="441">
        <v>6.25</v>
      </c>
      <c r="G94" s="441">
        <v>176</v>
      </c>
      <c r="H94" s="441">
        <v>206</v>
      </c>
      <c r="I94" s="441">
        <v>2239</v>
      </c>
      <c r="J94" s="441">
        <v>264</v>
      </c>
      <c r="K94" s="441">
        <v>0.61899999999999999</v>
      </c>
      <c r="L94" s="441">
        <v>35.4</v>
      </c>
      <c r="R94" s="441">
        <f t="shared" si="2"/>
        <v>148</v>
      </c>
      <c r="S94" s="441">
        <f t="shared" si="3"/>
        <v>148</v>
      </c>
    </row>
    <row r="95" spans="1:19">
      <c r="A95" s="441">
        <v>160</v>
      </c>
      <c r="B95" s="441">
        <v>6.3</v>
      </c>
      <c r="C95" s="441">
        <v>29.3</v>
      </c>
      <c r="D95" s="441">
        <v>37.4</v>
      </c>
      <c r="E95" s="441">
        <v>1442</v>
      </c>
      <c r="F95" s="441">
        <v>6.21</v>
      </c>
      <c r="G95" s="441">
        <v>180</v>
      </c>
      <c r="H95" s="441">
        <v>213</v>
      </c>
      <c r="I95" s="441">
        <v>2349</v>
      </c>
      <c r="J95" s="441">
        <v>275</v>
      </c>
      <c r="K95" s="441">
        <v>0.61299999999999999</v>
      </c>
      <c r="L95" s="441">
        <v>34.1</v>
      </c>
      <c r="R95" s="441">
        <f t="shared" si="2"/>
        <v>147.4</v>
      </c>
      <c r="S95" s="441">
        <f t="shared" si="3"/>
        <v>147.4</v>
      </c>
    </row>
    <row r="96" spans="1:19">
      <c r="A96" s="441">
        <v>160</v>
      </c>
      <c r="B96" s="441">
        <v>8</v>
      </c>
      <c r="C96" s="441">
        <v>36.5</v>
      </c>
      <c r="D96" s="441">
        <v>46.4</v>
      </c>
      <c r="E96" s="441">
        <v>1741</v>
      </c>
      <c r="F96" s="441">
        <v>6.12</v>
      </c>
      <c r="G96" s="441">
        <v>218</v>
      </c>
      <c r="H96" s="441">
        <v>260</v>
      </c>
      <c r="I96" s="441">
        <v>2897</v>
      </c>
      <c r="J96" s="441">
        <v>334</v>
      </c>
      <c r="K96" s="441">
        <v>0.60599999999999998</v>
      </c>
      <c r="L96" s="441">
        <v>27.4</v>
      </c>
      <c r="R96" s="441">
        <f t="shared" si="2"/>
        <v>144</v>
      </c>
      <c r="S96" s="441">
        <f t="shared" si="3"/>
        <v>144</v>
      </c>
    </row>
    <row r="97" spans="1:19">
      <c r="A97" s="441">
        <v>160</v>
      </c>
      <c r="B97" s="441">
        <v>10</v>
      </c>
      <c r="C97" s="441">
        <v>44.4</v>
      </c>
      <c r="D97" s="441">
        <v>56.6</v>
      </c>
      <c r="E97" s="441">
        <v>2048</v>
      </c>
      <c r="F97" s="441">
        <v>6.02</v>
      </c>
      <c r="G97" s="441">
        <v>256</v>
      </c>
      <c r="H97" s="441">
        <v>311</v>
      </c>
      <c r="I97" s="441">
        <v>3490</v>
      </c>
      <c r="J97" s="441">
        <v>395</v>
      </c>
      <c r="K97" s="441">
        <v>0.59699999999999998</v>
      </c>
      <c r="L97" s="441">
        <v>22.5</v>
      </c>
      <c r="R97" s="441">
        <f t="shared" si="2"/>
        <v>140</v>
      </c>
      <c r="S97" s="441">
        <f t="shared" si="3"/>
        <v>140</v>
      </c>
    </row>
    <row r="98" spans="1:19">
      <c r="A98" s="441">
        <v>160</v>
      </c>
      <c r="B98" s="441">
        <v>12</v>
      </c>
      <c r="C98" s="441">
        <v>50.9</v>
      </c>
      <c r="D98" s="441">
        <v>64.900000000000006</v>
      </c>
      <c r="E98" s="441">
        <v>2224</v>
      </c>
      <c r="F98" s="441">
        <v>5.86</v>
      </c>
      <c r="G98" s="441">
        <v>278</v>
      </c>
      <c r="H98" s="441">
        <v>346</v>
      </c>
      <c r="I98" s="441">
        <v>3997</v>
      </c>
      <c r="J98" s="441">
        <v>443</v>
      </c>
      <c r="K98" s="441">
        <v>0.57799999999999996</v>
      </c>
      <c r="L98" s="441">
        <v>19.600000000000001</v>
      </c>
      <c r="R98" s="441">
        <f t="shared" si="2"/>
        <v>136</v>
      </c>
      <c r="S98" s="441">
        <f t="shared" si="3"/>
        <v>136</v>
      </c>
    </row>
    <row r="99" spans="1:19">
      <c r="A99" s="441">
        <v>160</v>
      </c>
      <c r="B99" s="441">
        <v>12.5</v>
      </c>
      <c r="C99" s="441">
        <v>52.6</v>
      </c>
      <c r="D99" s="441">
        <v>67</v>
      </c>
      <c r="E99" s="441">
        <v>2275</v>
      </c>
      <c r="F99" s="441">
        <v>5.83</v>
      </c>
      <c r="G99" s="441">
        <v>284</v>
      </c>
      <c r="H99" s="441">
        <v>356</v>
      </c>
      <c r="I99" s="441">
        <v>4114</v>
      </c>
      <c r="J99" s="441">
        <v>455</v>
      </c>
      <c r="K99" s="441">
        <v>0.57599999999999996</v>
      </c>
      <c r="L99" s="441">
        <v>19</v>
      </c>
      <c r="R99" s="441">
        <f t="shared" si="2"/>
        <v>135</v>
      </c>
      <c r="S99" s="441">
        <f t="shared" si="3"/>
        <v>135</v>
      </c>
    </row>
    <row r="100" spans="1:19">
      <c r="A100" s="441">
        <v>160</v>
      </c>
      <c r="B100" s="441">
        <v>16</v>
      </c>
      <c r="C100" s="441">
        <v>63.7</v>
      </c>
      <c r="D100" s="441">
        <v>81.2</v>
      </c>
      <c r="E100" s="441">
        <v>2546</v>
      </c>
      <c r="F100" s="441">
        <v>5.6</v>
      </c>
      <c r="G100" s="441">
        <v>318</v>
      </c>
      <c r="H100" s="441">
        <v>413</v>
      </c>
      <c r="I100" s="441">
        <v>4799</v>
      </c>
      <c r="J100" s="441">
        <v>520</v>
      </c>
      <c r="K100" s="441">
        <v>0.55800000000000005</v>
      </c>
      <c r="L100" s="441">
        <v>15.7</v>
      </c>
      <c r="R100" s="441">
        <f t="shared" si="2"/>
        <v>128</v>
      </c>
      <c r="S100" s="441">
        <f t="shared" si="3"/>
        <v>128</v>
      </c>
    </row>
    <row r="101" spans="1:19">
      <c r="A101" s="441">
        <v>180</v>
      </c>
      <c r="B101" s="441">
        <v>4</v>
      </c>
      <c r="C101" s="441">
        <v>21.8</v>
      </c>
      <c r="D101" s="441">
        <v>27.7</v>
      </c>
      <c r="E101" s="441">
        <v>1422</v>
      </c>
      <c r="F101" s="441">
        <v>7.16</v>
      </c>
      <c r="G101" s="441">
        <v>158</v>
      </c>
      <c r="H101" s="441">
        <v>182</v>
      </c>
      <c r="I101" s="441">
        <v>2210</v>
      </c>
      <c r="J101" s="441">
        <v>237</v>
      </c>
      <c r="K101" s="441">
        <v>0.70599999999999996</v>
      </c>
      <c r="L101" s="441">
        <v>45.9</v>
      </c>
      <c r="R101" s="441">
        <f t="shared" si="2"/>
        <v>172</v>
      </c>
      <c r="S101" s="441">
        <f t="shared" si="3"/>
        <v>172</v>
      </c>
    </row>
    <row r="102" spans="1:19">
      <c r="A102" s="441">
        <v>180</v>
      </c>
      <c r="B102" s="441">
        <v>5</v>
      </c>
      <c r="C102" s="441">
        <v>27</v>
      </c>
      <c r="D102" s="441">
        <v>34.4</v>
      </c>
      <c r="E102" s="441">
        <v>1737</v>
      </c>
      <c r="F102" s="441">
        <v>7.11</v>
      </c>
      <c r="G102" s="441">
        <v>193</v>
      </c>
      <c r="H102" s="441">
        <v>224</v>
      </c>
      <c r="I102" s="441">
        <v>2724</v>
      </c>
      <c r="J102" s="441">
        <v>290</v>
      </c>
      <c r="K102" s="441">
        <v>0.70299999999999996</v>
      </c>
      <c r="L102" s="441">
        <v>37.1</v>
      </c>
      <c r="R102" s="441">
        <f t="shared" si="2"/>
        <v>170</v>
      </c>
      <c r="S102" s="441">
        <f t="shared" si="3"/>
        <v>170</v>
      </c>
    </row>
    <row r="103" spans="1:19">
      <c r="A103" s="441">
        <v>180</v>
      </c>
      <c r="B103" s="441">
        <v>6</v>
      </c>
      <c r="C103" s="441">
        <v>32.1</v>
      </c>
      <c r="D103" s="441">
        <v>40.799999999999997</v>
      </c>
      <c r="E103" s="441">
        <v>2037</v>
      </c>
      <c r="F103" s="441">
        <v>7.06</v>
      </c>
      <c r="G103" s="441">
        <v>226</v>
      </c>
      <c r="H103" s="441">
        <v>264</v>
      </c>
      <c r="I103" s="441">
        <v>3223</v>
      </c>
      <c r="J103" s="441">
        <v>340</v>
      </c>
      <c r="K103" s="441">
        <v>0.69899999999999995</v>
      </c>
      <c r="L103" s="441">
        <v>31.2</v>
      </c>
      <c r="R103" s="441">
        <f t="shared" si="2"/>
        <v>168</v>
      </c>
      <c r="S103" s="441">
        <f t="shared" si="3"/>
        <v>168</v>
      </c>
    </row>
    <row r="104" spans="1:19">
      <c r="A104" s="441">
        <v>180</v>
      </c>
      <c r="B104" s="441">
        <v>6.3</v>
      </c>
      <c r="C104" s="441">
        <v>33.299999999999997</v>
      </c>
      <c r="D104" s="441">
        <v>42.4</v>
      </c>
      <c r="E104" s="441">
        <v>2096</v>
      </c>
      <c r="F104" s="441">
        <v>7.03</v>
      </c>
      <c r="G104" s="441">
        <v>233</v>
      </c>
      <c r="H104" s="441">
        <v>273</v>
      </c>
      <c r="I104" s="441">
        <v>3383</v>
      </c>
      <c r="J104" s="441">
        <v>354</v>
      </c>
      <c r="K104" s="441">
        <v>0.69299999999999995</v>
      </c>
      <c r="L104" s="441">
        <v>30</v>
      </c>
      <c r="R104" s="441">
        <f t="shared" si="2"/>
        <v>167.4</v>
      </c>
      <c r="S104" s="441">
        <f t="shared" si="3"/>
        <v>167.4</v>
      </c>
    </row>
    <row r="105" spans="1:19">
      <c r="A105" s="441">
        <v>180</v>
      </c>
      <c r="B105" s="441">
        <v>8</v>
      </c>
      <c r="C105" s="441">
        <v>41.5</v>
      </c>
      <c r="D105" s="441">
        <v>52.8</v>
      </c>
      <c r="E105" s="441">
        <v>2546</v>
      </c>
      <c r="F105" s="441">
        <v>6.94</v>
      </c>
      <c r="G105" s="441">
        <v>283</v>
      </c>
      <c r="H105" s="441">
        <v>336</v>
      </c>
      <c r="I105" s="441">
        <v>4189</v>
      </c>
      <c r="J105" s="441">
        <v>432</v>
      </c>
      <c r="K105" s="441">
        <v>0.68600000000000005</v>
      </c>
      <c r="L105" s="441">
        <v>24.1</v>
      </c>
      <c r="R105" s="441">
        <f t="shared" si="2"/>
        <v>164</v>
      </c>
      <c r="S105" s="441">
        <f t="shared" si="3"/>
        <v>164</v>
      </c>
    </row>
    <row r="106" spans="1:19">
      <c r="A106" s="441">
        <v>180</v>
      </c>
      <c r="B106" s="441">
        <v>10</v>
      </c>
      <c r="C106" s="441">
        <v>50.7</v>
      </c>
      <c r="D106" s="441">
        <v>64.599999999999994</v>
      </c>
      <c r="E106" s="441">
        <v>3017</v>
      </c>
      <c r="F106" s="441">
        <v>6.84</v>
      </c>
      <c r="G106" s="441">
        <v>335</v>
      </c>
      <c r="H106" s="441">
        <v>404</v>
      </c>
      <c r="I106" s="441">
        <v>5074</v>
      </c>
      <c r="J106" s="441">
        <v>515</v>
      </c>
      <c r="K106" s="441">
        <v>0.67700000000000005</v>
      </c>
      <c r="L106" s="441">
        <v>19.7</v>
      </c>
      <c r="R106" s="441">
        <f t="shared" si="2"/>
        <v>160</v>
      </c>
      <c r="S106" s="441">
        <f t="shared" si="3"/>
        <v>160</v>
      </c>
    </row>
    <row r="107" spans="1:19">
      <c r="A107" s="441">
        <v>180</v>
      </c>
      <c r="B107" s="441">
        <v>12</v>
      </c>
      <c r="C107" s="441">
        <v>58.5</v>
      </c>
      <c r="D107" s="441">
        <v>74.5</v>
      </c>
      <c r="E107" s="441">
        <v>3222</v>
      </c>
      <c r="F107" s="441">
        <v>6.68</v>
      </c>
      <c r="G107" s="441">
        <v>369</v>
      </c>
      <c r="H107" s="441">
        <v>454</v>
      </c>
      <c r="I107" s="441">
        <v>5865</v>
      </c>
      <c r="J107" s="441">
        <v>584</v>
      </c>
      <c r="K107" s="441">
        <v>0.65800000000000003</v>
      </c>
      <c r="L107" s="441">
        <v>17.100000000000001</v>
      </c>
      <c r="R107" s="441">
        <f t="shared" si="2"/>
        <v>156</v>
      </c>
      <c r="S107" s="441">
        <f t="shared" si="3"/>
        <v>156</v>
      </c>
    </row>
    <row r="108" spans="1:19">
      <c r="A108" s="441">
        <v>180</v>
      </c>
      <c r="B108" s="441">
        <v>12.5</v>
      </c>
      <c r="C108" s="441">
        <v>60.5</v>
      </c>
      <c r="D108" s="441">
        <v>77</v>
      </c>
      <c r="E108" s="441">
        <v>3406</v>
      </c>
      <c r="F108" s="441">
        <v>6.65</v>
      </c>
      <c r="G108" s="441">
        <v>378</v>
      </c>
      <c r="H108" s="441">
        <v>467</v>
      </c>
      <c r="I108" s="441">
        <v>6050</v>
      </c>
      <c r="J108" s="441">
        <v>600</v>
      </c>
      <c r="K108" s="441">
        <v>0.65600000000000003</v>
      </c>
      <c r="L108" s="441">
        <v>16.5</v>
      </c>
      <c r="R108" s="441">
        <f t="shared" si="2"/>
        <v>155</v>
      </c>
      <c r="S108" s="441">
        <f t="shared" si="3"/>
        <v>155</v>
      </c>
    </row>
    <row r="109" spans="1:19">
      <c r="A109" s="441">
        <v>180</v>
      </c>
      <c r="B109" s="441">
        <v>16</v>
      </c>
      <c r="C109" s="441">
        <v>73.8</v>
      </c>
      <c r="D109" s="441">
        <v>94</v>
      </c>
      <c r="E109" s="441">
        <v>3887</v>
      </c>
      <c r="F109" s="441">
        <v>6.43</v>
      </c>
      <c r="G109" s="441">
        <v>432</v>
      </c>
      <c r="H109" s="441">
        <v>550</v>
      </c>
      <c r="I109" s="441">
        <v>7178</v>
      </c>
      <c r="J109" s="441">
        <v>698</v>
      </c>
      <c r="K109" s="441">
        <v>0.63800000000000001</v>
      </c>
      <c r="L109" s="441">
        <v>13.6</v>
      </c>
      <c r="R109" s="441">
        <f t="shared" si="2"/>
        <v>148</v>
      </c>
      <c r="S109" s="441">
        <f t="shared" si="3"/>
        <v>148</v>
      </c>
    </row>
    <row r="110" spans="1:19">
      <c r="A110" s="441">
        <v>200</v>
      </c>
      <c r="B110" s="441">
        <v>4</v>
      </c>
      <c r="C110" s="441">
        <v>24.3</v>
      </c>
      <c r="D110" s="441">
        <v>30.9</v>
      </c>
      <c r="E110" s="441">
        <v>1968</v>
      </c>
      <c r="F110" s="441">
        <v>7.97</v>
      </c>
      <c r="G110" s="441">
        <v>197</v>
      </c>
      <c r="H110" s="441">
        <v>226</v>
      </c>
      <c r="I110" s="441">
        <v>3049</v>
      </c>
      <c r="J110" s="441">
        <v>295</v>
      </c>
      <c r="K110" s="441">
        <v>0.78600000000000003</v>
      </c>
      <c r="L110" s="441">
        <v>41.2</v>
      </c>
      <c r="R110" s="441">
        <f t="shared" si="2"/>
        <v>192</v>
      </c>
      <c r="S110" s="441">
        <f t="shared" si="3"/>
        <v>192</v>
      </c>
    </row>
    <row r="111" spans="1:19">
      <c r="A111" s="441">
        <v>200</v>
      </c>
      <c r="B111" s="441">
        <v>5</v>
      </c>
      <c r="C111" s="441">
        <v>30.1</v>
      </c>
      <c r="D111" s="441">
        <v>38.4</v>
      </c>
      <c r="E111" s="441">
        <v>2410</v>
      </c>
      <c r="F111" s="441">
        <v>7.93</v>
      </c>
      <c r="G111" s="441">
        <v>241</v>
      </c>
      <c r="H111" s="441">
        <v>279</v>
      </c>
      <c r="I111" s="441">
        <v>3763</v>
      </c>
      <c r="J111" s="441">
        <v>362</v>
      </c>
      <c r="K111" s="441">
        <v>0.78300000000000003</v>
      </c>
      <c r="L111" s="441">
        <v>33.200000000000003</v>
      </c>
      <c r="R111" s="441">
        <f t="shared" si="2"/>
        <v>190</v>
      </c>
      <c r="S111" s="441">
        <f t="shared" si="3"/>
        <v>190</v>
      </c>
    </row>
    <row r="112" spans="1:19">
      <c r="A112" s="441">
        <v>200</v>
      </c>
      <c r="B112" s="441">
        <v>6</v>
      </c>
      <c r="C112" s="441">
        <v>35.799999999999997</v>
      </c>
      <c r="D112" s="441">
        <v>45.6</v>
      </c>
      <c r="E112" s="441">
        <v>2833</v>
      </c>
      <c r="F112" s="441">
        <v>7.88</v>
      </c>
      <c r="G112" s="441">
        <v>283</v>
      </c>
      <c r="H112" s="441">
        <v>330</v>
      </c>
      <c r="I112" s="441">
        <v>4459</v>
      </c>
      <c r="J112" s="441">
        <v>426</v>
      </c>
      <c r="K112" s="441">
        <v>0.77900000000000003</v>
      </c>
      <c r="L112" s="441">
        <v>27.9</v>
      </c>
      <c r="R112" s="441">
        <f t="shared" si="2"/>
        <v>188</v>
      </c>
      <c r="S112" s="441">
        <f t="shared" si="3"/>
        <v>188</v>
      </c>
    </row>
    <row r="113" spans="1:19">
      <c r="A113" s="441">
        <v>200</v>
      </c>
      <c r="B113" s="441">
        <v>6.3</v>
      </c>
      <c r="C113" s="441">
        <v>37.200000000000003</v>
      </c>
      <c r="D113" s="441">
        <v>47.4</v>
      </c>
      <c r="E113" s="441">
        <v>2922</v>
      </c>
      <c r="F113" s="441">
        <v>7.85</v>
      </c>
      <c r="G113" s="441">
        <v>292</v>
      </c>
      <c r="H113" s="441">
        <v>341</v>
      </c>
      <c r="I113" s="441">
        <v>4682</v>
      </c>
      <c r="J113" s="441">
        <v>444</v>
      </c>
      <c r="K113" s="441">
        <v>0.77300000000000002</v>
      </c>
      <c r="L113" s="441">
        <v>26.8</v>
      </c>
      <c r="R113" s="441">
        <f t="shared" si="2"/>
        <v>187.4</v>
      </c>
      <c r="S113" s="441">
        <f t="shared" si="3"/>
        <v>187.4</v>
      </c>
    </row>
    <row r="114" spans="1:19">
      <c r="A114" s="441">
        <v>200</v>
      </c>
      <c r="B114" s="441">
        <v>8</v>
      </c>
      <c r="C114" s="441">
        <v>46.5</v>
      </c>
      <c r="D114" s="441">
        <v>59.2</v>
      </c>
      <c r="E114" s="441">
        <v>3566</v>
      </c>
      <c r="F114" s="441">
        <v>7.76</v>
      </c>
      <c r="G114" s="441">
        <v>357</v>
      </c>
      <c r="H114" s="441">
        <v>421</v>
      </c>
      <c r="I114" s="441">
        <v>5815</v>
      </c>
      <c r="J114" s="441">
        <v>544</v>
      </c>
      <c r="K114" s="441">
        <v>0.76600000000000001</v>
      </c>
      <c r="L114" s="441">
        <v>21.5</v>
      </c>
      <c r="R114" s="441">
        <f t="shared" si="2"/>
        <v>184</v>
      </c>
      <c r="S114" s="441">
        <f t="shared" si="3"/>
        <v>184</v>
      </c>
    </row>
    <row r="115" spans="1:19">
      <c r="A115" s="441">
        <v>200</v>
      </c>
      <c r="B115" s="441">
        <v>10</v>
      </c>
      <c r="C115" s="441">
        <v>57</v>
      </c>
      <c r="D115" s="441">
        <v>72.599999999999994</v>
      </c>
      <c r="E115" s="441">
        <v>4251</v>
      </c>
      <c r="F115" s="441">
        <v>7.65</v>
      </c>
      <c r="G115" s="441">
        <v>425</v>
      </c>
      <c r="H115" s="441">
        <v>508</v>
      </c>
      <c r="I115" s="441">
        <v>7072</v>
      </c>
      <c r="J115" s="441">
        <v>651</v>
      </c>
      <c r="K115" s="441">
        <v>0.75700000000000001</v>
      </c>
      <c r="L115" s="441">
        <v>17.600000000000001</v>
      </c>
      <c r="R115" s="441">
        <f t="shared" si="2"/>
        <v>180</v>
      </c>
      <c r="S115" s="441">
        <f t="shared" si="3"/>
        <v>180</v>
      </c>
    </row>
    <row r="116" spans="1:19">
      <c r="A116" s="441">
        <v>200</v>
      </c>
      <c r="B116" s="441">
        <v>12</v>
      </c>
      <c r="C116" s="441">
        <v>66</v>
      </c>
      <c r="D116" s="441">
        <v>84.1</v>
      </c>
      <c r="E116" s="441">
        <v>4730</v>
      </c>
      <c r="F116" s="441">
        <v>7.5</v>
      </c>
      <c r="G116" s="441">
        <v>473</v>
      </c>
      <c r="H116" s="441">
        <v>576</v>
      </c>
      <c r="I116" s="441">
        <v>8230</v>
      </c>
      <c r="J116" s="441">
        <v>743</v>
      </c>
      <c r="K116" s="441">
        <v>0.73799999999999999</v>
      </c>
      <c r="L116" s="441">
        <v>15.2</v>
      </c>
      <c r="R116" s="441">
        <f t="shared" si="2"/>
        <v>176</v>
      </c>
      <c r="S116" s="441">
        <f t="shared" si="3"/>
        <v>176</v>
      </c>
    </row>
    <row r="117" spans="1:19">
      <c r="A117" s="441">
        <v>200</v>
      </c>
      <c r="B117" s="441">
        <v>12.5</v>
      </c>
      <c r="C117" s="441">
        <v>68.3</v>
      </c>
      <c r="D117" s="441">
        <v>87</v>
      </c>
      <c r="E117" s="441">
        <v>4859</v>
      </c>
      <c r="F117" s="441">
        <v>7.47</v>
      </c>
      <c r="G117" s="441">
        <v>486</v>
      </c>
      <c r="H117" s="441">
        <v>594</v>
      </c>
      <c r="I117" s="441">
        <v>8502</v>
      </c>
      <c r="J117" s="441">
        <v>765</v>
      </c>
      <c r="K117" s="441">
        <v>0.73599999999999999</v>
      </c>
      <c r="L117" s="441">
        <v>14.6</v>
      </c>
      <c r="R117" s="441">
        <f t="shared" si="2"/>
        <v>175</v>
      </c>
      <c r="S117" s="441">
        <f t="shared" si="3"/>
        <v>175</v>
      </c>
    </row>
    <row r="118" spans="1:19">
      <c r="A118" s="441">
        <v>200</v>
      </c>
      <c r="B118" s="441">
        <v>16</v>
      </c>
      <c r="C118" s="441">
        <v>83.8</v>
      </c>
      <c r="D118" s="441">
        <v>107</v>
      </c>
      <c r="E118" s="441">
        <v>5625</v>
      </c>
      <c r="F118" s="441">
        <v>7.26</v>
      </c>
      <c r="G118" s="441">
        <v>562</v>
      </c>
      <c r="H118" s="441">
        <v>706</v>
      </c>
      <c r="I118" s="441">
        <v>10210</v>
      </c>
      <c r="J118" s="441">
        <v>901</v>
      </c>
      <c r="K118" s="441">
        <v>0.71799999999999997</v>
      </c>
      <c r="L118" s="441">
        <v>11.9</v>
      </c>
      <c r="R118" s="441">
        <f t="shared" si="2"/>
        <v>168</v>
      </c>
      <c r="S118" s="441">
        <f t="shared" si="3"/>
        <v>168</v>
      </c>
    </row>
    <row r="119" spans="1:19">
      <c r="A119" s="441">
        <v>220</v>
      </c>
      <c r="B119" s="441">
        <v>5</v>
      </c>
      <c r="C119" s="441">
        <v>33.200000000000003</v>
      </c>
      <c r="D119" s="441">
        <v>42.4</v>
      </c>
      <c r="E119" s="441">
        <v>3238</v>
      </c>
      <c r="F119" s="441">
        <v>8.74</v>
      </c>
      <c r="G119" s="441">
        <v>294</v>
      </c>
      <c r="H119" s="441">
        <v>340</v>
      </c>
      <c r="I119" s="441">
        <v>5038</v>
      </c>
      <c r="J119" s="441">
        <v>442</v>
      </c>
      <c r="K119" s="441">
        <v>0.86299999999999999</v>
      </c>
      <c r="L119" s="441">
        <v>30.1</v>
      </c>
      <c r="R119" s="441">
        <f t="shared" si="2"/>
        <v>210</v>
      </c>
      <c r="S119" s="441">
        <f t="shared" si="3"/>
        <v>210</v>
      </c>
    </row>
    <row r="120" spans="1:19">
      <c r="A120" s="441">
        <v>220</v>
      </c>
      <c r="B120" s="441">
        <v>6</v>
      </c>
      <c r="C120" s="441">
        <v>39.6</v>
      </c>
      <c r="D120" s="441">
        <v>50.4</v>
      </c>
      <c r="E120" s="441">
        <v>3813</v>
      </c>
      <c r="F120" s="441">
        <v>8.6999999999999993</v>
      </c>
      <c r="G120" s="441">
        <v>347</v>
      </c>
      <c r="H120" s="441">
        <v>402</v>
      </c>
      <c r="I120" s="441">
        <v>5976</v>
      </c>
      <c r="J120" s="441">
        <v>521</v>
      </c>
      <c r="K120" s="441">
        <v>0.85899999999999999</v>
      </c>
      <c r="L120" s="441">
        <v>25.3</v>
      </c>
      <c r="R120" s="441">
        <f t="shared" si="2"/>
        <v>208</v>
      </c>
      <c r="S120" s="441">
        <f t="shared" si="3"/>
        <v>208</v>
      </c>
    </row>
    <row r="121" spans="1:19">
      <c r="A121" s="441">
        <v>220</v>
      </c>
      <c r="B121" s="441">
        <v>6.3</v>
      </c>
      <c r="C121" s="441">
        <v>41.2</v>
      </c>
      <c r="D121" s="441">
        <v>52.5</v>
      </c>
      <c r="E121" s="441">
        <v>3940</v>
      </c>
      <c r="F121" s="441">
        <v>8.66</v>
      </c>
      <c r="G121" s="441">
        <v>358</v>
      </c>
      <c r="H121" s="441">
        <v>417</v>
      </c>
      <c r="I121" s="441">
        <v>6277</v>
      </c>
      <c r="J121" s="441">
        <v>543</v>
      </c>
      <c r="K121" s="441">
        <v>0.85299999999999998</v>
      </c>
      <c r="L121" s="441">
        <v>24.3</v>
      </c>
      <c r="R121" s="441">
        <f t="shared" si="2"/>
        <v>207.4</v>
      </c>
      <c r="S121" s="441">
        <f t="shared" si="3"/>
        <v>207.4</v>
      </c>
    </row>
    <row r="122" spans="1:19">
      <c r="A122" s="441">
        <v>220</v>
      </c>
      <c r="B122" s="441">
        <v>8</v>
      </c>
      <c r="C122" s="441">
        <v>51.5</v>
      </c>
      <c r="D122" s="441">
        <v>65.599999999999994</v>
      </c>
      <c r="E122" s="441">
        <v>4828</v>
      </c>
      <c r="F122" s="441">
        <v>8.58</v>
      </c>
      <c r="G122" s="441">
        <v>439</v>
      </c>
      <c r="H122" s="441">
        <v>516</v>
      </c>
      <c r="I122" s="441">
        <v>7815</v>
      </c>
      <c r="J122" s="441">
        <v>668</v>
      </c>
      <c r="K122" s="441">
        <v>0.84599999999999997</v>
      </c>
      <c r="L122" s="441">
        <v>19.399999999999999</v>
      </c>
      <c r="R122" s="441">
        <f t="shared" si="2"/>
        <v>204</v>
      </c>
      <c r="S122" s="441">
        <f t="shared" si="3"/>
        <v>204</v>
      </c>
    </row>
    <row r="123" spans="1:19">
      <c r="A123" s="441">
        <v>220</v>
      </c>
      <c r="B123" s="441">
        <v>10</v>
      </c>
      <c r="C123" s="441">
        <v>63.2</v>
      </c>
      <c r="D123" s="441">
        <v>80.599999999999994</v>
      </c>
      <c r="E123" s="441">
        <v>5782</v>
      </c>
      <c r="F123" s="441">
        <v>8.4700000000000006</v>
      </c>
      <c r="G123" s="441">
        <v>526</v>
      </c>
      <c r="H123" s="441">
        <v>625</v>
      </c>
      <c r="I123" s="441">
        <v>9533</v>
      </c>
      <c r="J123" s="441">
        <v>804</v>
      </c>
      <c r="K123" s="441">
        <v>0.83699999999999997</v>
      </c>
      <c r="L123" s="441">
        <v>15.8</v>
      </c>
      <c r="R123" s="441">
        <f t="shared" si="2"/>
        <v>200</v>
      </c>
      <c r="S123" s="441">
        <f t="shared" si="3"/>
        <v>200</v>
      </c>
    </row>
    <row r="124" spans="1:19">
      <c r="A124" s="441">
        <v>220</v>
      </c>
      <c r="B124" s="441">
        <v>12</v>
      </c>
      <c r="C124" s="441">
        <v>73.5</v>
      </c>
      <c r="D124" s="441">
        <v>93.7</v>
      </c>
      <c r="E124" s="441">
        <v>6487</v>
      </c>
      <c r="F124" s="441">
        <v>8.32</v>
      </c>
      <c r="G124" s="441">
        <v>590</v>
      </c>
      <c r="H124" s="441">
        <v>712</v>
      </c>
      <c r="I124" s="441">
        <v>11149</v>
      </c>
      <c r="J124" s="441">
        <v>922</v>
      </c>
      <c r="K124" s="441">
        <v>0.81799999999999995</v>
      </c>
      <c r="L124" s="441">
        <v>13.6</v>
      </c>
      <c r="R124" s="441">
        <f t="shared" si="2"/>
        <v>196</v>
      </c>
      <c r="S124" s="441">
        <f t="shared" si="3"/>
        <v>196</v>
      </c>
    </row>
    <row r="125" spans="1:19">
      <c r="A125" s="441">
        <v>220</v>
      </c>
      <c r="B125" s="441">
        <v>12.5</v>
      </c>
      <c r="C125" s="441">
        <v>76.2</v>
      </c>
      <c r="D125" s="441">
        <v>97</v>
      </c>
      <c r="E125" s="441">
        <v>6674</v>
      </c>
      <c r="F125" s="441">
        <v>8.2899999999999991</v>
      </c>
      <c r="G125" s="441">
        <v>607</v>
      </c>
      <c r="H125" s="441">
        <v>735</v>
      </c>
      <c r="I125" s="441">
        <v>11530</v>
      </c>
      <c r="J125" s="441">
        <v>951</v>
      </c>
      <c r="K125" s="441">
        <v>0.81599999999999995</v>
      </c>
      <c r="L125" s="441">
        <v>13.1</v>
      </c>
      <c r="R125" s="441">
        <f t="shared" si="2"/>
        <v>195</v>
      </c>
      <c r="S125" s="441">
        <f t="shared" si="3"/>
        <v>195</v>
      </c>
    </row>
  </sheetData>
  <mergeCells count="1">
    <mergeCell ref="A12:L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workbookViewId="0">
      <pane xSplit="2" ySplit="15" topLeftCell="C55" activePane="bottomRight" state="frozen"/>
      <selection pane="topRight" activeCell="C1" sqref="C1"/>
      <selection pane="bottomLeft" activeCell="A16" sqref="A16"/>
      <selection pane="bottomRight" activeCell="K59" sqref="K59"/>
    </sheetView>
  </sheetViews>
  <sheetFormatPr defaultRowHeight="15"/>
  <cols>
    <col min="1" max="12" width="9.140625" style="447"/>
    <col min="13" max="13" width="6" style="447" bestFit="1" customWidth="1"/>
    <col min="14" max="16384" width="9.140625" style="447"/>
  </cols>
  <sheetData>
    <row r="1" spans="1:16">
      <c r="M1" s="448"/>
    </row>
    <row r="11" spans="1:16">
      <c r="M11" s="447" t="s">
        <v>52</v>
      </c>
    </row>
    <row r="13" spans="1:16" ht="60">
      <c r="A13" s="449" t="s">
        <v>1075</v>
      </c>
      <c r="B13" s="449" t="s">
        <v>1076</v>
      </c>
      <c r="C13" s="449" t="s">
        <v>1077</v>
      </c>
      <c r="D13" s="449" t="s">
        <v>1106</v>
      </c>
      <c r="E13" s="449" t="s">
        <v>1079</v>
      </c>
      <c r="F13" s="449" t="s">
        <v>1107</v>
      </c>
      <c r="G13" s="449" t="s">
        <v>1108</v>
      </c>
      <c r="H13" s="449" t="s">
        <v>1109</v>
      </c>
      <c r="I13" s="449" t="s">
        <v>1110</v>
      </c>
      <c r="J13" s="449" t="s">
        <v>1111</v>
      </c>
      <c r="K13" s="449" t="s">
        <v>1085</v>
      </c>
      <c r="L13" s="449" t="s">
        <v>1086</v>
      </c>
      <c r="N13" s="483" t="s">
        <v>1121</v>
      </c>
      <c r="O13" s="484"/>
      <c r="P13" s="484"/>
    </row>
    <row r="14" spans="1:16">
      <c r="A14" s="447" t="s">
        <v>1115</v>
      </c>
      <c r="B14" s="447" t="s">
        <v>280</v>
      </c>
      <c r="C14" s="447" t="s">
        <v>1088</v>
      </c>
      <c r="D14" s="447" t="s">
        <v>53</v>
      </c>
      <c r="E14" s="447" t="s">
        <v>282</v>
      </c>
      <c r="F14" s="447" t="s">
        <v>1112</v>
      </c>
      <c r="G14" s="447" t="s">
        <v>1113</v>
      </c>
      <c r="H14" s="447" t="s">
        <v>1114</v>
      </c>
      <c r="I14" s="447" t="s">
        <v>1097</v>
      </c>
      <c r="J14" s="447" t="s">
        <v>1098</v>
      </c>
      <c r="K14" s="447" t="s">
        <v>1099</v>
      </c>
      <c r="M14" s="447" t="s">
        <v>52</v>
      </c>
      <c r="N14" s="447" t="s">
        <v>53</v>
      </c>
      <c r="O14" s="447" t="s">
        <v>282</v>
      </c>
      <c r="P14" s="447" t="s">
        <v>1112</v>
      </c>
    </row>
    <row r="15" spans="1:16">
      <c r="A15" s="447" t="s">
        <v>30</v>
      </c>
      <c r="B15" s="447" t="s">
        <v>30</v>
      </c>
      <c r="C15" s="447" t="s">
        <v>36</v>
      </c>
      <c r="D15" s="447" t="s">
        <v>1100</v>
      </c>
      <c r="E15" s="447" t="s">
        <v>1101</v>
      </c>
      <c r="F15" s="447" t="s">
        <v>31</v>
      </c>
      <c r="G15" s="447" t="s">
        <v>1102</v>
      </c>
      <c r="H15" s="447" t="s">
        <v>1102</v>
      </c>
      <c r="I15" s="447" t="s">
        <v>1101</v>
      </c>
      <c r="J15" s="447" t="s">
        <v>1102</v>
      </c>
      <c r="K15" s="447" t="s">
        <v>1103</v>
      </c>
      <c r="L15" s="447" t="s">
        <v>1104</v>
      </c>
      <c r="M15" s="481" t="s">
        <v>30</v>
      </c>
      <c r="N15" s="447" t="s">
        <v>1100</v>
      </c>
      <c r="O15" s="447" t="s">
        <v>1101</v>
      </c>
      <c r="P15" s="447" t="s">
        <v>31</v>
      </c>
    </row>
    <row r="16" spans="1:16">
      <c r="A16" s="447">
        <v>21.3</v>
      </c>
      <c r="B16" s="447">
        <v>2</v>
      </c>
      <c r="C16" s="447">
        <v>0.95</v>
      </c>
      <c r="D16" s="450">
        <f>(A16-B16)*PI()*B16/100</f>
        <v>1.2126547642856602</v>
      </c>
      <c r="E16" s="450">
        <f t="shared" ref="E16:E24" si="0">(((A16)/10)^4/64-((A16-B16*2)/10)^4/64)*PI()</f>
        <v>0.57069049025738494</v>
      </c>
      <c r="F16" s="450">
        <f>SQRT(E16/D16)</f>
        <v>0.68601202613365297</v>
      </c>
      <c r="G16" s="447">
        <v>0.53600000000000003</v>
      </c>
      <c r="H16" s="447">
        <v>0.748</v>
      </c>
      <c r="I16" s="447">
        <v>1.1399999999999999</v>
      </c>
      <c r="J16" s="447">
        <v>1.07</v>
      </c>
      <c r="K16" s="447">
        <v>6.6900000000000001E-2</v>
      </c>
      <c r="L16" s="447">
        <v>1050</v>
      </c>
      <c r="M16" s="447">
        <f t="shared" ref="M16:M79" si="1">A16-B16*2</f>
        <v>17.3</v>
      </c>
      <c r="N16" s="450">
        <f t="shared" ref="N16:N79" si="2">(A16-B16*0.93)*PI()*B16*0.93/100</f>
        <v>1.135949638055612</v>
      </c>
      <c r="O16" s="450">
        <f t="shared" ref="O16:O79" si="3">(((A16)/10)^4/64-((A16-B16*0.93*2)/10)^4/64)*PI()</f>
        <v>0.5415259356301374</v>
      </c>
      <c r="P16" s="450">
        <f t="shared" ref="P16:P79" si="4">SQRT(O16/N16)</f>
        <v>0.69044659460381097</v>
      </c>
    </row>
    <row r="17" spans="1:16">
      <c r="A17" s="447">
        <v>21.3</v>
      </c>
      <c r="B17" s="447">
        <v>2.5</v>
      </c>
      <c r="C17" s="447">
        <v>1.1599999999999999</v>
      </c>
      <c r="D17" s="450">
        <f t="shared" ref="D17:D80" si="5">(A17-B17)*PI()*B17/100</f>
        <v>1.4765485471872029</v>
      </c>
      <c r="E17" s="450">
        <f t="shared" si="0"/>
        <v>0.66387468367220581</v>
      </c>
      <c r="F17" s="450">
        <f t="shared" ref="F17:F80" si="6">SQRT(E17/D17)</f>
        <v>0.67053150559835717</v>
      </c>
      <c r="G17" s="447">
        <v>0.623</v>
      </c>
      <c r="H17" s="447">
        <v>0.88900000000000001</v>
      </c>
      <c r="I17" s="447">
        <v>1.33</v>
      </c>
      <c r="J17" s="447">
        <v>1.25</v>
      </c>
      <c r="K17" s="447">
        <v>6.6900000000000001E-2</v>
      </c>
      <c r="L17" s="447">
        <v>863</v>
      </c>
      <c r="M17" s="447">
        <f t="shared" si="1"/>
        <v>16.3</v>
      </c>
      <c r="N17" s="450">
        <f t="shared" si="2"/>
        <v>1.3859725039933923</v>
      </c>
      <c r="O17" s="450">
        <f t="shared" si="3"/>
        <v>0.63314039239066866</v>
      </c>
      <c r="P17" s="450">
        <f t="shared" si="4"/>
        <v>0.67588483671406607</v>
      </c>
    </row>
    <row r="18" spans="1:16">
      <c r="A18" s="447">
        <v>21.3</v>
      </c>
      <c r="B18" s="447">
        <v>3</v>
      </c>
      <c r="C18" s="447">
        <v>1.35</v>
      </c>
      <c r="D18" s="450">
        <f t="shared" si="5"/>
        <v>1.7247343668207966</v>
      </c>
      <c r="E18" s="450">
        <f t="shared" si="0"/>
        <v>0.74139862675750423</v>
      </c>
      <c r="F18" s="450">
        <f t="shared" si="6"/>
        <v>0.65563900128043007</v>
      </c>
      <c r="G18" s="447">
        <v>0.69599999999999995</v>
      </c>
      <c r="H18" s="447">
        <v>1.01</v>
      </c>
      <c r="I18" s="447">
        <v>1.48</v>
      </c>
      <c r="J18" s="447">
        <v>1.39</v>
      </c>
      <c r="K18" s="447">
        <v>6.6900000000000001E-2</v>
      </c>
      <c r="L18" s="447">
        <v>739</v>
      </c>
      <c r="M18" s="447">
        <f t="shared" si="1"/>
        <v>15.3</v>
      </c>
      <c r="N18" s="450">
        <f t="shared" si="2"/>
        <v>1.6224095525007232</v>
      </c>
      <c r="O18" s="450">
        <f t="shared" si="3"/>
        <v>0.71062390164546707</v>
      </c>
      <c r="P18" s="450">
        <f t="shared" si="4"/>
        <v>0.66181965066020798</v>
      </c>
    </row>
    <row r="19" spans="1:16">
      <c r="A19" s="447">
        <v>26.9</v>
      </c>
      <c r="B19" s="447">
        <v>2</v>
      </c>
      <c r="C19" s="447">
        <v>1.23</v>
      </c>
      <c r="D19" s="450">
        <f t="shared" si="5"/>
        <v>1.5645131414877169</v>
      </c>
      <c r="E19" s="450">
        <f t="shared" si="0"/>
        <v>1.2203398067746873</v>
      </c>
      <c r="F19" s="450">
        <f t="shared" si="6"/>
        <v>0.88318316333589586</v>
      </c>
      <c r="G19" s="447">
        <v>0.90700000000000003</v>
      </c>
      <c r="H19" s="447">
        <v>1.24</v>
      </c>
      <c r="I19" s="447">
        <v>2.44</v>
      </c>
      <c r="J19" s="447">
        <v>1.81</v>
      </c>
      <c r="K19" s="447">
        <v>8.4500000000000006E-2</v>
      </c>
      <c r="L19" s="447">
        <v>814</v>
      </c>
      <c r="M19" s="447">
        <f t="shared" si="1"/>
        <v>22.9</v>
      </c>
      <c r="N19" s="450">
        <f t="shared" si="2"/>
        <v>1.4631779288535245</v>
      </c>
      <c r="O19" s="450">
        <f t="shared" si="3"/>
        <v>1.153096141048134</v>
      </c>
      <c r="P19" s="450">
        <f t="shared" si="4"/>
        <v>0.88773672899120237</v>
      </c>
    </row>
    <row r="20" spans="1:16">
      <c r="A20" s="447">
        <v>26.9</v>
      </c>
      <c r="B20" s="447">
        <v>2.5</v>
      </c>
      <c r="C20" s="447">
        <v>1.5</v>
      </c>
      <c r="D20" s="450">
        <f t="shared" si="5"/>
        <v>1.9163715186897736</v>
      </c>
      <c r="E20" s="450">
        <f t="shared" si="0"/>
        <v>1.4411353366986932</v>
      </c>
      <c r="F20" s="450">
        <f t="shared" si="6"/>
        <v>0.86718654279226448</v>
      </c>
      <c r="G20" s="447">
        <v>1.07</v>
      </c>
      <c r="H20" s="447">
        <v>1.49</v>
      </c>
      <c r="I20" s="447">
        <v>2.88</v>
      </c>
      <c r="J20" s="447">
        <v>2.14</v>
      </c>
      <c r="K20" s="447">
        <v>8.4500000000000006E-2</v>
      </c>
      <c r="L20" s="447">
        <v>665</v>
      </c>
      <c r="M20" s="447">
        <f t="shared" si="1"/>
        <v>21.9</v>
      </c>
      <c r="N20" s="450">
        <f t="shared" si="2"/>
        <v>1.7950078674907832</v>
      </c>
      <c r="O20" s="450">
        <f t="shared" si="3"/>
        <v>1.3672042033716629</v>
      </c>
      <c r="P20" s="450">
        <f t="shared" si="4"/>
        <v>0.8727372528430305</v>
      </c>
    </row>
    <row r="21" spans="1:16">
      <c r="A21" s="447">
        <v>26.9</v>
      </c>
      <c r="B21" s="447">
        <v>3</v>
      </c>
      <c r="C21" s="447">
        <v>1.77</v>
      </c>
      <c r="D21" s="450">
        <f t="shared" si="5"/>
        <v>2.2525219326238819</v>
      </c>
      <c r="E21" s="450">
        <f t="shared" si="0"/>
        <v>1.6336696881596282</v>
      </c>
      <c r="F21" s="450">
        <f t="shared" si="6"/>
        <v>0.85162344965365999</v>
      </c>
      <c r="G21" s="447">
        <v>1.21</v>
      </c>
      <c r="H21" s="447">
        <v>1.72</v>
      </c>
      <c r="I21" s="447">
        <v>3.27</v>
      </c>
      <c r="J21" s="447">
        <v>2.4300000000000002</v>
      </c>
      <c r="K21" s="447">
        <v>8.4500000000000006E-2</v>
      </c>
      <c r="L21" s="447">
        <v>566</v>
      </c>
      <c r="M21" s="447">
        <f t="shared" si="1"/>
        <v>20.9</v>
      </c>
      <c r="N21" s="450">
        <f t="shared" si="2"/>
        <v>2.1132519886975927</v>
      </c>
      <c r="O21" s="450">
        <f t="shared" si="3"/>
        <v>1.5560830639305254</v>
      </c>
      <c r="P21" s="450">
        <f t="shared" si="4"/>
        <v>0.85810561704256416</v>
      </c>
    </row>
    <row r="22" spans="1:16">
      <c r="A22" s="447">
        <v>33.700000000000003</v>
      </c>
      <c r="B22" s="447">
        <v>2</v>
      </c>
      <c r="C22" s="447">
        <v>1.56</v>
      </c>
      <c r="D22" s="450">
        <f t="shared" si="5"/>
        <v>1.9917697423759291</v>
      </c>
      <c r="E22" s="450">
        <f t="shared" si="0"/>
        <v>2.5118457192320633</v>
      </c>
      <c r="F22" s="450">
        <f t="shared" si="6"/>
        <v>1.122992653582382</v>
      </c>
      <c r="G22" s="447">
        <v>1.49</v>
      </c>
      <c r="H22" s="447">
        <v>2.0099999999999998</v>
      </c>
      <c r="I22" s="447">
        <v>5.0199999999999996</v>
      </c>
      <c r="J22" s="447">
        <v>2.98</v>
      </c>
      <c r="K22" s="447">
        <v>0.106</v>
      </c>
      <c r="L22" s="447">
        <v>640</v>
      </c>
      <c r="M22" s="447">
        <f t="shared" si="1"/>
        <v>29.700000000000003</v>
      </c>
      <c r="N22" s="450">
        <f t="shared" si="2"/>
        <v>1.8605265676795619</v>
      </c>
      <c r="O22" s="450">
        <f t="shared" si="3"/>
        <v>2.365764650555636</v>
      </c>
      <c r="P22" s="450">
        <f t="shared" si="4"/>
        <v>1.1276331406978066</v>
      </c>
    </row>
    <row r="23" spans="1:16">
      <c r="A23" s="447">
        <v>33.700000000000003</v>
      </c>
      <c r="B23" s="447">
        <v>2.5</v>
      </c>
      <c r="C23" s="447">
        <v>1.92</v>
      </c>
      <c r="D23" s="450">
        <f t="shared" si="5"/>
        <v>2.450442269800039</v>
      </c>
      <c r="E23" s="450">
        <f t="shared" si="0"/>
        <v>3.0008422341255003</v>
      </c>
      <c r="F23" s="450">
        <f t="shared" si="6"/>
        <v>1.1066221125569469</v>
      </c>
      <c r="G23" s="447">
        <v>1.78</v>
      </c>
      <c r="H23" s="447">
        <v>2.44</v>
      </c>
      <c r="I23" s="447">
        <v>6</v>
      </c>
      <c r="J23" s="447">
        <v>3.56</v>
      </c>
      <c r="K23" s="447">
        <v>0.106</v>
      </c>
      <c r="L23" s="447">
        <v>520</v>
      </c>
      <c r="M23" s="447">
        <f t="shared" si="1"/>
        <v>28.700000000000003</v>
      </c>
      <c r="N23" s="450">
        <f t="shared" si="2"/>
        <v>2.2916936660233298</v>
      </c>
      <c r="O23" s="450">
        <f t="shared" si="3"/>
        <v>2.8353872459733052</v>
      </c>
      <c r="P23" s="450">
        <f t="shared" si="4"/>
        <v>1.1123152936555354</v>
      </c>
    </row>
    <row r="24" spans="1:16">
      <c r="A24" s="447">
        <v>33.700000000000003</v>
      </c>
      <c r="B24" s="447">
        <v>3</v>
      </c>
      <c r="C24" s="447">
        <v>2.27</v>
      </c>
      <c r="D24" s="450">
        <f t="shared" si="5"/>
        <v>2.8934068339561998</v>
      </c>
      <c r="E24" s="450">
        <f t="shared" si="0"/>
        <v>3.4413095855512292</v>
      </c>
      <c r="F24" s="450">
        <f t="shared" si="6"/>
        <v>1.0905789746735444</v>
      </c>
      <c r="G24" s="447">
        <v>2.04</v>
      </c>
      <c r="H24" s="447">
        <v>2.84</v>
      </c>
      <c r="I24" s="447">
        <v>6.88</v>
      </c>
      <c r="J24" s="447">
        <v>4.08</v>
      </c>
      <c r="K24" s="447">
        <v>0.106</v>
      </c>
      <c r="L24" s="447">
        <v>440</v>
      </c>
      <c r="M24" s="447">
        <f t="shared" si="1"/>
        <v>27.700000000000003</v>
      </c>
      <c r="N24" s="450">
        <f t="shared" si="2"/>
        <v>2.7092749469366488</v>
      </c>
      <c r="O24" s="450">
        <f t="shared" si="3"/>
        <v>3.2620083525546644</v>
      </c>
      <c r="P24" s="450">
        <f t="shared" si="4"/>
        <v>1.0972762869943009</v>
      </c>
    </row>
    <row r="25" spans="1:16">
      <c r="A25" s="447">
        <v>42.4</v>
      </c>
      <c r="B25" s="447">
        <v>2</v>
      </c>
      <c r="C25" s="447">
        <v>1.99</v>
      </c>
      <c r="D25" s="450">
        <f t="shared" si="5"/>
        <v>2.5384068641005526</v>
      </c>
      <c r="E25" s="450">
        <f>(((A25)/10)^4/64-((A25-B25*2)/10)^4/64)*PI()</f>
        <v>5.1915497184584547</v>
      </c>
      <c r="F25" s="450">
        <f t="shared" si="6"/>
        <v>1.430104891257981</v>
      </c>
      <c r="G25" s="447">
        <v>2.4500000000000002</v>
      </c>
      <c r="H25" s="447">
        <v>3.27</v>
      </c>
      <c r="I25" s="447">
        <v>10.4</v>
      </c>
      <c r="J25" s="447">
        <v>4.9000000000000004</v>
      </c>
      <c r="K25" s="447">
        <v>0.13300000000000001</v>
      </c>
      <c r="L25" s="447">
        <v>502</v>
      </c>
      <c r="M25" s="447">
        <f t="shared" si="1"/>
        <v>38.4</v>
      </c>
      <c r="N25" s="450">
        <f t="shared" si="2"/>
        <v>2.368899090883462</v>
      </c>
      <c r="O25" s="450">
        <f t="shared" si="3"/>
        <v>4.8768265005117879</v>
      </c>
      <c r="P25" s="450">
        <f t="shared" si="4"/>
        <v>1.4348132282635262</v>
      </c>
    </row>
    <row r="26" spans="1:16">
      <c r="A26" s="447">
        <v>42.4</v>
      </c>
      <c r="B26" s="447">
        <v>2.5</v>
      </c>
      <c r="C26" s="447">
        <v>2.46</v>
      </c>
      <c r="D26" s="450">
        <f t="shared" si="5"/>
        <v>3.1337386719558187</v>
      </c>
      <c r="E26" s="450">
        <f t="shared" ref="E26:E89" si="7">(((A26)/10)^4/64-((A26-B26*2)/10)^4/64)*PI()</f>
        <v>6.2606614623001384</v>
      </c>
      <c r="F26" s="450">
        <f t="shared" si="6"/>
        <v>1.4134443745687346</v>
      </c>
      <c r="G26" s="447">
        <v>2.95</v>
      </c>
      <c r="H26" s="447">
        <v>3.99</v>
      </c>
      <c r="I26" s="447">
        <v>12.5</v>
      </c>
      <c r="J26" s="447">
        <v>5.91</v>
      </c>
      <c r="K26" s="447">
        <v>0.13300000000000001</v>
      </c>
      <c r="L26" s="447">
        <v>407</v>
      </c>
      <c r="M26" s="447">
        <f t="shared" si="1"/>
        <v>37.4</v>
      </c>
      <c r="N26" s="450">
        <f t="shared" si="2"/>
        <v>2.9271593200282044</v>
      </c>
      <c r="O26" s="450">
        <f t="shared" si="3"/>
        <v>5.8960718235447542</v>
      </c>
      <c r="P26" s="450">
        <f t="shared" si="4"/>
        <v>1.4192477100562826</v>
      </c>
    </row>
    <row r="27" spans="1:16">
      <c r="A27" s="447">
        <v>42.4</v>
      </c>
      <c r="B27" s="447">
        <v>3</v>
      </c>
      <c r="C27" s="447">
        <v>2.91</v>
      </c>
      <c r="D27" s="450">
        <f t="shared" si="5"/>
        <v>3.713362516543135</v>
      </c>
      <c r="E27" s="450">
        <f t="shared" si="7"/>
        <v>7.2473696235372458</v>
      </c>
      <c r="F27" s="450">
        <f t="shared" si="6"/>
        <v>1.3970325694127543</v>
      </c>
      <c r="G27" s="447">
        <v>3.42</v>
      </c>
      <c r="H27" s="447">
        <v>4.67</v>
      </c>
      <c r="I27" s="447">
        <v>14.5</v>
      </c>
      <c r="J27" s="447">
        <v>6.84</v>
      </c>
      <c r="K27" s="447">
        <v>0.13300000000000001</v>
      </c>
      <c r="L27" s="447">
        <v>343</v>
      </c>
      <c r="M27" s="447">
        <f t="shared" si="1"/>
        <v>36.4</v>
      </c>
      <c r="N27" s="450">
        <f t="shared" si="2"/>
        <v>3.4718337317424983</v>
      </c>
      <c r="O27" s="450">
        <f t="shared" si="3"/>
        <v>6.8427074065243625</v>
      </c>
      <c r="P27" s="450">
        <f t="shared" si="4"/>
        <v>1.4038946719750742</v>
      </c>
    </row>
    <row r="28" spans="1:16">
      <c r="A28" s="447">
        <v>42.4</v>
      </c>
      <c r="B28" s="447">
        <v>4</v>
      </c>
      <c r="C28" s="447">
        <v>3.79</v>
      </c>
      <c r="D28" s="450">
        <f t="shared" si="5"/>
        <v>4.8254863159139223</v>
      </c>
      <c r="E28" s="450">
        <f t="shared" si="7"/>
        <v>8.9908461038108261</v>
      </c>
      <c r="F28" s="450">
        <f t="shared" si="6"/>
        <v>1.3649908424601249</v>
      </c>
      <c r="G28" s="447">
        <v>4.24</v>
      </c>
      <c r="H28" s="447">
        <v>5.92</v>
      </c>
      <c r="I28" s="447">
        <v>18</v>
      </c>
      <c r="J28" s="447">
        <v>8.48</v>
      </c>
      <c r="K28" s="447">
        <v>0.13300000000000001</v>
      </c>
      <c r="L28" s="447">
        <v>264</v>
      </c>
      <c r="M28" s="447">
        <f t="shared" si="1"/>
        <v>34.4</v>
      </c>
      <c r="N28" s="450">
        <f t="shared" si="2"/>
        <v>4.5204251028797389</v>
      </c>
      <c r="O28" s="450">
        <f t="shared" si="3"/>
        <v>8.5321938914830415</v>
      </c>
      <c r="P28" s="450">
        <f t="shared" si="4"/>
        <v>1.3738544318813404</v>
      </c>
    </row>
    <row r="29" spans="1:16">
      <c r="A29" s="447">
        <v>48.3</v>
      </c>
      <c r="B29" s="447">
        <v>2</v>
      </c>
      <c r="C29" s="447">
        <v>2.2799999999999998</v>
      </c>
      <c r="D29" s="450">
        <f t="shared" si="5"/>
        <v>2.9091147972241482</v>
      </c>
      <c r="E29" s="450">
        <f t="shared" si="7"/>
        <v>7.8098459485629235</v>
      </c>
      <c r="F29" s="450">
        <f t="shared" si="6"/>
        <v>1.6384787151501246</v>
      </c>
      <c r="G29" s="447">
        <v>3.23</v>
      </c>
      <c r="H29" s="447">
        <v>4.29</v>
      </c>
      <c r="I29" s="447">
        <v>15.6</v>
      </c>
      <c r="J29" s="447">
        <v>6.47</v>
      </c>
      <c r="K29" s="447">
        <v>0.152</v>
      </c>
      <c r="L29" s="447">
        <v>438</v>
      </c>
      <c r="M29" s="447">
        <f t="shared" si="1"/>
        <v>44.3</v>
      </c>
      <c r="N29" s="450">
        <f t="shared" si="2"/>
        <v>2.7136574686884063</v>
      </c>
      <c r="O29" s="450">
        <f t="shared" si="3"/>
        <v>7.3273269894272319</v>
      </c>
      <c r="P29" s="450">
        <f t="shared" si="4"/>
        <v>1.6432183360710162</v>
      </c>
    </row>
    <row r="30" spans="1:16">
      <c r="A30" s="447">
        <v>48.3</v>
      </c>
      <c r="B30" s="447">
        <v>2.5</v>
      </c>
      <c r="C30" s="447">
        <v>2.82</v>
      </c>
      <c r="D30" s="450">
        <f t="shared" si="5"/>
        <v>3.5971235883603128</v>
      </c>
      <c r="E30" s="450">
        <f t="shared" si="7"/>
        <v>9.4599404328942285</v>
      </c>
      <c r="F30" s="450">
        <f t="shared" si="6"/>
        <v>1.6216850804024812</v>
      </c>
      <c r="G30" s="447">
        <v>3.92</v>
      </c>
      <c r="H30" s="447">
        <v>5.25</v>
      </c>
      <c r="I30" s="447">
        <v>18.899999999999999</v>
      </c>
      <c r="J30" s="447">
        <v>7.83</v>
      </c>
      <c r="K30" s="447">
        <v>0.152</v>
      </c>
      <c r="L30" s="447">
        <v>354</v>
      </c>
      <c r="M30" s="447">
        <f t="shared" si="1"/>
        <v>43.3</v>
      </c>
      <c r="N30" s="450">
        <f t="shared" si="2"/>
        <v>3.3581072922843851</v>
      </c>
      <c r="O30" s="450">
        <f t="shared" si="3"/>
        <v>8.89523268906302</v>
      </c>
      <c r="P30" s="450">
        <f t="shared" si="4"/>
        <v>1.6275388820240209</v>
      </c>
    </row>
    <row r="31" spans="1:16">
      <c r="A31" s="447">
        <v>48.3</v>
      </c>
      <c r="B31" s="447">
        <v>3</v>
      </c>
      <c r="C31" s="447">
        <v>3.35</v>
      </c>
      <c r="D31" s="450">
        <f t="shared" si="5"/>
        <v>4.2694244162285289</v>
      </c>
      <c r="E31" s="450">
        <f t="shared" si="7"/>
        <v>10.999584962555579</v>
      </c>
      <c r="F31" s="450">
        <f t="shared" si="6"/>
        <v>1.6051051367433853</v>
      </c>
      <c r="G31" s="447">
        <v>4.55</v>
      </c>
      <c r="H31" s="447">
        <v>6.17</v>
      </c>
      <c r="I31" s="447">
        <v>22</v>
      </c>
      <c r="J31" s="447">
        <v>9.11</v>
      </c>
      <c r="K31" s="447">
        <v>0.152</v>
      </c>
      <c r="L31" s="447">
        <v>298</v>
      </c>
      <c r="M31" s="447">
        <f t="shared" si="1"/>
        <v>42.3</v>
      </c>
      <c r="N31" s="450">
        <f t="shared" si="2"/>
        <v>3.9889712984499148</v>
      </c>
      <c r="O31" s="450">
        <f t="shared" si="3"/>
        <v>10.366060931098646</v>
      </c>
      <c r="P31" s="450">
        <f t="shared" si="4"/>
        <v>1.6120422606122953</v>
      </c>
    </row>
    <row r="32" spans="1:16">
      <c r="A32" s="447">
        <v>48.3</v>
      </c>
      <c r="B32" s="447">
        <v>4</v>
      </c>
      <c r="C32" s="447">
        <v>4.37</v>
      </c>
      <c r="D32" s="450">
        <f t="shared" si="5"/>
        <v>5.5669021821611127</v>
      </c>
      <c r="E32" s="450">
        <f t="shared" si="7"/>
        <v>13.767575372979936</v>
      </c>
      <c r="F32" s="450">
        <f t="shared" si="6"/>
        <v>1.5726132709601564</v>
      </c>
      <c r="G32" s="447">
        <v>5.7</v>
      </c>
      <c r="H32" s="447">
        <v>7.87</v>
      </c>
      <c r="I32" s="447">
        <v>27.5</v>
      </c>
      <c r="J32" s="447">
        <v>11.4</v>
      </c>
      <c r="K32" s="447">
        <v>0.152</v>
      </c>
      <c r="L32" s="447">
        <v>229</v>
      </c>
      <c r="M32" s="447">
        <f t="shared" si="1"/>
        <v>40.299999999999997</v>
      </c>
      <c r="N32" s="450">
        <f t="shared" si="2"/>
        <v>5.2099418584896275</v>
      </c>
      <c r="O32" s="450">
        <f t="shared" si="3"/>
        <v>13.03276594293618</v>
      </c>
      <c r="P32" s="450">
        <f t="shared" si="4"/>
        <v>1.5816189490518882</v>
      </c>
    </row>
    <row r="33" spans="1:16">
      <c r="A33" s="447">
        <v>48.3</v>
      </c>
      <c r="B33" s="447">
        <v>5</v>
      </c>
      <c r="C33" s="447">
        <v>5.34</v>
      </c>
      <c r="D33" s="450">
        <f t="shared" si="5"/>
        <v>6.8015480950219009</v>
      </c>
      <c r="E33" s="450">
        <f t="shared" si="7"/>
        <v>16.152741512813961</v>
      </c>
      <c r="F33" s="450">
        <f t="shared" si="6"/>
        <v>1.5410588892057311</v>
      </c>
      <c r="G33" s="447">
        <v>6.69</v>
      </c>
      <c r="H33" s="447">
        <v>9.42</v>
      </c>
      <c r="I33" s="447">
        <v>32.299999999999997</v>
      </c>
      <c r="J33" s="447">
        <v>13.4</v>
      </c>
      <c r="K33" s="447">
        <v>0.152</v>
      </c>
      <c r="L33" s="447">
        <v>187</v>
      </c>
      <c r="M33" s="447">
        <f t="shared" si="1"/>
        <v>38.299999999999997</v>
      </c>
      <c r="N33" s="450">
        <f t="shared" si="2"/>
        <v>6.376569148807544</v>
      </c>
      <c r="O33" s="450">
        <f t="shared" si="3"/>
        <v>15.359122548061192</v>
      </c>
      <c r="P33" s="450">
        <f t="shared" si="4"/>
        <v>1.5519926707301166</v>
      </c>
    </row>
    <row r="34" spans="1:16">
      <c r="A34" s="447">
        <v>60.3</v>
      </c>
      <c r="B34" s="447">
        <v>2</v>
      </c>
      <c r="C34" s="447">
        <v>2.88</v>
      </c>
      <c r="D34" s="450">
        <f t="shared" si="5"/>
        <v>3.6630970340856988</v>
      </c>
      <c r="E34" s="450">
        <f t="shared" si="7"/>
        <v>15.581395332899833</v>
      </c>
      <c r="F34" s="450">
        <f t="shared" si="6"/>
        <v>2.0624287866493702</v>
      </c>
      <c r="G34" s="447">
        <v>5.17</v>
      </c>
      <c r="H34" s="447">
        <v>6.8</v>
      </c>
      <c r="I34" s="447">
        <v>31.2</v>
      </c>
      <c r="J34" s="447">
        <v>10.3</v>
      </c>
      <c r="K34" s="447">
        <v>0.189</v>
      </c>
      <c r="L34" s="447">
        <v>348</v>
      </c>
      <c r="M34" s="447">
        <f t="shared" si="1"/>
        <v>56.3</v>
      </c>
      <c r="N34" s="450">
        <f t="shared" si="2"/>
        <v>3.4148609489696473</v>
      </c>
      <c r="O34" s="450">
        <f t="shared" si="3"/>
        <v>14.592952381485086</v>
      </c>
      <c r="P34" s="450">
        <f t="shared" si="4"/>
        <v>2.0672122532531572</v>
      </c>
    </row>
    <row r="35" spans="1:16">
      <c r="A35" s="447">
        <v>60.3</v>
      </c>
      <c r="B35" s="447">
        <v>2.5</v>
      </c>
      <c r="C35" s="447">
        <v>3.56</v>
      </c>
      <c r="D35" s="450">
        <f t="shared" si="5"/>
        <v>4.5396013844372511</v>
      </c>
      <c r="E35" s="450">
        <f t="shared" si="7"/>
        <v>18.993067997295096</v>
      </c>
      <c r="F35" s="450">
        <f t="shared" si="6"/>
        <v>2.0454492171647769</v>
      </c>
      <c r="G35" s="447">
        <v>6.3</v>
      </c>
      <c r="H35" s="447">
        <v>8.36</v>
      </c>
      <c r="I35" s="447">
        <v>38</v>
      </c>
      <c r="J35" s="447">
        <v>12.6</v>
      </c>
      <c r="K35" s="447">
        <v>0.189</v>
      </c>
      <c r="L35" s="447">
        <v>281</v>
      </c>
      <c r="M35" s="447">
        <f t="shared" si="1"/>
        <v>55.3</v>
      </c>
      <c r="N35" s="450">
        <f t="shared" si="2"/>
        <v>4.2346116426359366</v>
      </c>
      <c r="O35" s="450">
        <f t="shared" si="3"/>
        <v>17.819808201570801</v>
      </c>
      <c r="P35" s="450">
        <f t="shared" si="4"/>
        <v>2.0513733966540557</v>
      </c>
    </row>
    <row r="36" spans="1:16">
      <c r="A36" s="447">
        <v>60.3</v>
      </c>
      <c r="B36" s="447">
        <v>3</v>
      </c>
      <c r="C36" s="447">
        <v>4.24</v>
      </c>
      <c r="D36" s="450">
        <f t="shared" si="5"/>
        <v>5.4003977715208542</v>
      </c>
      <c r="E36" s="450">
        <f t="shared" si="7"/>
        <v>22.224594474000479</v>
      </c>
      <c r="F36" s="450">
        <f t="shared" si="6"/>
        <v>2.028635625241753</v>
      </c>
      <c r="G36" s="447">
        <v>7.37</v>
      </c>
      <c r="H36" s="447">
        <v>9.86</v>
      </c>
      <c r="I36" s="447">
        <v>44.4</v>
      </c>
      <c r="J36" s="447">
        <v>14.7</v>
      </c>
      <c r="K36" s="447">
        <v>0.189</v>
      </c>
      <c r="L36" s="447">
        <v>236</v>
      </c>
      <c r="M36" s="447">
        <f t="shared" si="1"/>
        <v>54.3</v>
      </c>
      <c r="N36" s="450">
        <f t="shared" si="2"/>
        <v>5.0407765188717768</v>
      </c>
      <c r="O36" s="450">
        <f t="shared" si="3"/>
        <v>20.888878338868384</v>
      </c>
      <c r="P36" s="450">
        <f t="shared" si="4"/>
        <v>2.0356768530393023</v>
      </c>
    </row>
    <row r="37" spans="1:16">
      <c r="A37" s="447">
        <v>60.3</v>
      </c>
      <c r="B37" s="447">
        <v>4</v>
      </c>
      <c r="C37" s="447">
        <v>5.55</v>
      </c>
      <c r="D37" s="450">
        <f t="shared" si="5"/>
        <v>7.0748666558842137</v>
      </c>
      <c r="E37" s="450">
        <f t="shared" si="7"/>
        <v>28.172914946229721</v>
      </c>
      <c r="F37" s="450">
        <f t="shared" si="6"/>
        <v>1.9955231143737722</v>
      </c>
      <c r="G37" s="447">
        <v>9.34</v>
      </c>
      <c r="H37" s="447">
        <v>12.7</v>
      </c>
      <c r="I37" s="447">
        <v>56.3</v>
      </c>
      <c r="J37" s="447">
        <v>18.7</v>
      </c>
      <c r="K37" s="447">
        <v>0.189</v>
      </c>
      <c r="L37" s="447">
        <v>180</v>
      </c>
      <c r="M37" s="447">
        <f t="shared" si="1"/>
        <v>52.3</v>
      </c>
      <c r="N37" s="450">
        <f t="shared" si="2"/>
        <v>6.6123488190521105</v>
      </c>
      <c r="O37" s="450">
        <f t="shared" si="3"/>
        <v>26.574490997341666</v>
      </c>
      <c r="P37" s="450">
        <f t="shared" si="4"/>
        <v>2.0047240458477069</v>
      </c>
    </row>
    <row r="38" spans="1:16">
      <c r="A38" s="447">
        <v>60.3</v>
      </c>
      <c r="B38" s="447">
        <v>5</v>
      </c>
      <c r="C38" s="447">
        <v>6.82</v>
      </c>
      <c r="D38" s="450">
        <f t="shared" si="5"/>
        <v>8.6865036871757777</v>
      </c>
      <c r="E38" s="450">
        <f t="shared" si="7"/>
        <v>33.476590816118453</v>
      </c>
      <c r="F38" s="450">
        <f t="shared" si="6"/>
        <v>1.9631256964341328</v>
      </c>
      <c r="G38" s="447">
        <v>11.1</v>
      </c>
      <c r="H38" s="447">
        <v>15.3</v>
      </c>
      <c r="I38" s="447">
        <v>67</v>
      </c>
      <c r="J38" s="447">
        <v>22.2</v>
      </c>
      <c r="K38" s="447">
        <v>0.189</v>
      </c>
      <c r="L38" s="447">
        <v>147</v>
      </c>
      <c r="M38" s="447">
        <f t="shared" si="1"/>
        <v>50.3</v>
      </c>
      <c r="N38" s="450">
        <f t="shared" si="2"/>
        <v>8.1295778495106461</v>
      </c>
      <c r="O38" s="450">
        <f t="shared" si="3"/>
        <v>31.690567943377712</v>
      </c>
      <c r="P38" s="450">
        <f t="shared" si="4"/>
        <v>1.9743812321838958</v>
      </c>
    </row>
    <row r="39" spans="1:16">
      <c r="A39" s="447">
        <v>76.099999999999994</v>
      </c>
      <c r="B39" s="447">
        <v>2</v>
      </c>
      <c r="C39" s="447">
        <v>3.65</v>
      </c>
      <c r="D39" s="450">
        <f t="shared" si="5"/>
        <v>4.6558403126200734</v>
      </c>
      <c r="E39" s="450">
        <f t="shared" si="7"/>
        <v>31.978697385234881</v>
      </c>
      <c r="F39" s="450">
        <f t="shared" si="6"/>
        <v>2.6207847107307383</v>
      </c>
      <c r="G39" s="447">
        <v>8.4</v>
      </c>
      <c r="H39" s="447">
        <v>11</v>
      </c>
      <c r="I39" s="447">
        <v>64</v>
      </c>
      <c r="J39" s="447">
        <v>16.8</v>
      </c>
      <c r="K39" s="447">
        <v>0.23899999999999999</v>
      </c>
      <c r="L39" s="447">
        <v>274</v>
      </c>
      <c r="M39" s="447">
        <f t="shared" si="1"/>
        <v>72.099999999999994</v>
      </c>
      <c r="N39" s="450">
        <f t="shared" si="2"/>
        <v>4.3381121980066162</v>
      </c>
      <c r="O39" s="450">
        <f t="shared" si="3"/>
        <v>29.90606268722528</v>
      </c>
      <c r="P39" s="450">
        <f t="shared" si="4"/>
        <v>2.6256040257434083</v>
      </c>
    </row>
    <row r="40" spans="1:16">
      <c r="A40" s="447">
        <v>76.099999999999994</v>
      </c>
      <c r="B40" s="447">
        <v>2.5</v>
      </c>
      <c r="C40" s="447">
        <v>4.54</v>
      </c>
      <c r="D40" s="450">
        <f t="shared" si="5"/>
        <v>5.7805304826052186</v>
      </c>
      <c r="E40" s="450">
        <f t="shared" si="7"/>
        <v>39.186288398211786</v>
      </c>
      <c r="F40" s="450">
        <f t="shared" si="6"/>
        <v>2.6036536828080643</v>
      </c>
      <c r="G40" s="447">
        <v>10.3</v>
      </c>
      <c r="H40" s="447">
        <v>13.5</v>
      </c>
      <c r="I40" s="447">
        <v>78.400000000000006</v>
      </c>
      <c r="J40" s="447">
        <v>20.6</v>
      </c>
      <c r="K40" s="447">
        <v>0.23899999999999999</v>
      </c>
      <c r="L40" s="447">
        <v>220</v>
      </c>
      <c r="M40" s="447">
        <f t="shared" si="1"/>
        <v>71.099999999999994</v>
      </c>
      <c r="N40" s="450">
        <f t="shared" si="2"/>
        <v>5.3886757039321473</v>
      </c>
      <c r="O40" s="450">
        <f t="shared" si="3"/>
        <v>36.697934019501375</v>
      </c>
      <c r="P40" s="450">
        <f t="shared" si="4"/>
        <v>2.6096350918279754</v>
      </c>
    </row>
    <row r="41" spans="1:16">
      <c r="A41" s="447">
        <v>76.099999999999994</v>
      </c>
      <c r="B41" s="447">
        <v>3</v>
      </c>
      <c r="C41" s="447">
        <v>5.41</v>
      </c>
      <c r="D41" s="450">
        <f t="shared" si="5"/>
        <v>6.889512689322415</v>
      </c>
      <c r="E41" s="450">
        <f t="shared" si="7"/>
        <v>46.096093144992516</v>
      </c>
      <c r="F41" s="450">
        <f t="shared" si="6"/>
        <v>2.5866508268415345</v>
      </c>
      <c r="G41" s="447">
        <v>12.1</v>
      </c>
      <c r="H41" s="447">
        <v>16</v>
      </c>
      <c r="I41" s="447">
        <v>92.2</v>
      </c>
      <c r="J41" s="447">
        <v>24.2</v>
      </c>
      <c r="K41" s="447">
        <v>0.23899999999999999</v>
      </c>
      <c r="L41" s="447">
        <v>185</v>
      </c>
      <c r="M41" s="447">
        <f t="shared" si="1"/>
        <v>70.099999999999994</v>
      </c>
      <c r="N41" s="450">
        <f t="shared" si="2"/>
        <v>6.4256533924272299</v>
      </c>
      <c r="O41" s="450">
        <f t="shared" si="3"/>
        <v>43.229709293311153</v>
      </c>
      <c r="P41" s="450">
        <f t="shared" si="4"/>
        <v>2.5937762528791861</v>
      </c>
    </row>
    <row r="42" spans="1:16">
      <c r="A42" s="447">
        <v>76.099999999999994</v>
      </c>
      <c r="B42" s="447">
        <v>4</v>
      </c>
      <c r="C42" s="447">
        <v>7.11</v>
      </c>
      <c r="D42" s="450">
        <f t="shared" si="5"/>
        <v>9.0603532129529629</v>
      </c>
      <c r="E42" s="450">
        <f t="shared" si="7"/>
        <v>59.055495496442518</v>
      </c>
      <c r="F42" s="450">
        <f t="shared" si="6"/>
        <v>2.5530398547613773</v>
      </c>
      <c r="G42" s="447">
        <v>15.5</v>
      </c>
      <c r="H42" s="447">
        <v>20.8</v>
      </c>
      <c r="I42" s="447">
        <v>118</v>
      </c>
      <c r="J42" s="447">
        <v>31</v>
      </c>
      <c r="K42" s="447">
        <v>0.23899999999999999</v>
      </c>
      <c r="L42" s="447">
        <v>141</v>
      </c>
      <c r="M42" s="447">
        <f t="shared" si="1"/>
        <v>68.099999999999994</v>
      </c>
      <c r="N42" s="450">
        <f t="shared" si="2"/>
        <v>8.4588513171260473</v>
      </c>
      <c r="O42" s="450">
        <f t="shared" si="3"/>
        <v>55.539789997814559</v>
      </c>
      <c r="P42" s="450">
        <f t="shared" si="4"/>
        <v>2.5623970223210915</v>
      </c>
    </row>
    <row r="43" spans="1:16">
      <c r="A43" s="447">
        <v>76.099999999999994</v>
      </c>
      <c r="B43" s="447">
        <v>5</v>
      </c>
      <c r="C43" s="447">
        <v>8.77</v>
      </c>
      <c r="D43" s="450">
        <f t="shared" si="5"/>
        <v>11.168361883511714</v>
      </c>
      <c r="E43" s="450">
        <f t="shared" si="7"/>
        <v>70.92202965529377</v>
      </c>
      <c r="F43" s="450">
        <f t="shared" si="6"/>
        <v>2.5199727181062888</v>
      </c>
      <c r="G43" s="447">
        <v>18.600000000000001</v>
      </c>
      <c r="H43" s="447">
        <v>25.3</v>
      </c>
      <c r="I43" s="447">
        <v>142</v>
      </c>
      <c r="J43" s="447">
        <v>37.299999999999997</v>
      </c>
      <c r="K43" s="447">
        <v>0.23899999999999999</v>
      </c>
      <c r="L43" s="447">
        <v>114</v>
      </c>
      <c r="M43" s="447">
        <f t="shared" si="1"/>
        <v>66.099999999999994</v>
      </c>
      <c r="N43" s="450">
        <f t="shared" si="2"/>
        <v>10.437705972103068</v>
      </c>
      <c r="O43" s="450">
        <f t="shared" si="3"/>
        <v>66.889060187287555</v>
      </c>
      <c r="P43" s="450">
        <f t="shared" si="4"/>
        <v>2.531483013966318</v>
      </c>
    </row>
    <row r="44" spans="1:16">
      <c r="A44" s="447">
        <v>76.099999999999994</v>
      </c>
      <c r="B44" s="447">
        <v>6</v>
      </c>
      <c r="C44" s="447">
        <v>10.4</v>
      </c>
      <c r="D44" s="450">
        <f t="shared" si="5"/>
        <v>13.21353870099867</v>
      </c>
      <c r="E44" s="450">
        <f t="shared" si="7"/>
        <v>81.758935881662993</v>
      </c>
      <c r="F44" s="450">
        <f t="shared" si="6"/>
        <v>2.4874711053598184</v>
      </c>
      <c r="G44" s="447">
        <v>21.5</v>
      </c>
      <c r="H44" s="447">
        <v>29.6</v>
      </c>
      <c r="I44" s="447">
        <v>164</v>
      </c>
      <c r="J44" s="447">
        <v>43</v>
      </c>
      <c r="K44" s="447">
        <v>0.23899999999999999</v>
      </c>
      <c r="L44" s="447">
        <v>96.4</v>
      </c>
      <c r="M44" s="447">
        <f t="shared" si="1"/>
        <v>64.099999999999994</v>
      </c>
      <c r="N44" s="450">
        <f t="shared" si="2"/>
        <v>12.362217357358295</v>
      </c>
      <c r="O44" s="450">
        <f t="shared" si="3"/>
        <v>77.328865203462925</v>
      </c>
      <c r="P44" s="450">
        <f t="shared" si="4"/>
        <v>2.5010514788784324</v>
      </c>
    </row>
    <row r="45" spans="1:16">
      <c r="A45" s="447">
        <v>76.099999999999994</v>
      </c>
      <c r="B45" s="447">
        <v>6.3</v>
      </c>
      <c r="C45" s="447">
        <v>10.8</v>
      </c>
      <c r="D45" s="450">
        <f t="shared" si="5"/>
        <v>13.814839534895755</v>
      </c>
      <c r="E45" s="450">
        <f t="shared" si="7"/>
        <v>84.818452235916851</v>
      </c>
      <c r="F45" s="450">
        <f t="shared" si="6"/>
        <v>2.4778342357793015</v>
      </c>
      <c r="G45" s="447">
        <v>22.3</v>
      </c>
      <c r="H45" s="447">
        <v>30.8</v>
      </c>
      <c r="I45" s="447">
        <v>170</v>
      </c>
      <c r="J45" s="447">
        <v>44.6</v>
      </c>
      <c r="K45" s="447">
        <v>0.23899999999999999</v>
      </c>
      <c r="L45" s="447">
        <v>92.2</v>
      </c>
      <c r="M45" s="447">
        <f t="shared" si="1"/>
        <v>63.499999999999993</v>
      </c>
      <c r="N45" s="450">
        <f t="shared" si="2"/>
        <v>12.928973835339109</v>
      </c>
      <c r="O45" s="450">
        <f t="shared" si="3"/>
        <v>80.290963216708661</v>
      </c>
      <c r="P45" s="450">
        <f t="shared" si="4"/>
        <v>2.4920187504310634</v>
      </c>
    </row>
    <row r="46" spans="1:16">
      <c r="A46" s="447">
        <v>88.9</v>
      </c>
      <c r="B46" s="447">
        <v>2</v>
      </c>
      <c r="C46" s="447">
        <v>4.29</v>
      </c>
      <c r="D46" s="450">
        <f t="shared" si="5"/>
        <v>5.4600880319390601</v>
      </c>
      <c r="E46" s="450">
        <f t="shared" si="7"/>
        <v>51.567869668748934</v>
      </c>
      <c r="F46" s="450">
        <f t="shared" si="6"/>
        <v>3.0731925582364692</v>
      </c>
      <c r="G46" s="447">
        <v>11.6</v>
      </c>
      <c r="H46" s="447">
        <v>15.1</v>
      </c>
      <c r="I46" s="447">
        <v>103</v>
      </c>
      <c r="J46" s="447">
        <v>23.2</v>
      </c>
      <c r="K46" s="447">
        <v>0.27900000000000003</v>
      </c>
      <c r="L46" s="447">
        <v>233</v>
      </c>
      <c r="M46" s="447">
        <f t="shared" si="1"/>
        <v>84.9</v>
      </c>
      <c r="N46" s="450">
        <f t="shared" si="2"/>
        <v>5.0860625769732755</v>
      </c>
      <c r="O46" s="450">
        <f t="shared" si="3"/>
        <v>48.1867631505473</v>
      </c>
      <c r="P46" s="450">
        <f t="shared" si="4"/>
        <v>3.0780312701465511</v>
      </c>
    </row>
    <row r="47" spans="1:16">
      <c r="A47" s="447">
        <v>88.9</v>
      </c>
      <c r="B47" s="447">
        <v>2.5</v>
      </c>
      <c r="C47" s="447">
        <v>5.33</v>
      </c>
      <c r="D47" s="450">
        <f t="shared" si="5"/>
        <v>6.785840131753953</v>
      </c>
      <c r="E47" s="450">
        <f t="shared" si="7"/>
        <v>63.373045813451832</v>
      </c>
      <c r="F47" s="450">
        <f t="shared" si="6"/>
        <v>3.0559797937813662</v>
      </c>
      <c r="G47" s="447">
        <v>14.3</v>
      </c>
      <c r="H47" s="447">
        <v>18.7</v>
      </c>
      <c r="I47" s="447">
        <v>127</v>
      </c>
      <c r="J47" s="447">
        <v>28.5</v>
      </c>
      <c r="K47" s="447">
        <v>0.27900000000000003</v>
      </c>
      <c r="L47" s="447">
        <v>188</v>
      </c>
      <c r="M47" s="447">
        <f t="shared" si="1"/>
        <v>83.9</v>
      </c>
      <c r="N47" s="450">
        <f t="shared" si="2"/>
        <v>6.3236136776404717</v>
      </c>
      <c r="O47" s="450">
        <f t="shared" si="3"/>
        <v>59.288907476882393</v>
      </c>
      <c r="P47" s="450">
        <f t="shared" si="4"/>
        <v>3.0619920497120816</v>
      </c>
    </row>
    <row r="48" spans="1:16">
      <c r="A48" s="447">
        <v>88.9</v>
      </c>
      <c r="B48" s="447">
        <v>3</v>
      </c>
      <c r="C48" s="447">
        <v>6.36</v>
      </c>
      <c r="D48" s="450">
        <f t="shared" si="5"/>
        <v>8.0958842683008978</v>
      </c>
      <c r="E48" s="450">
        <f t="shared" si="7"/>
        <v>74.763568445245014</v>
      </c>
      <c r="F48" s="450">
        <f t="shared" si="6"/>
        <v>3.0388752030973554</v>
      </c>
      <c r="G48" s="447">
        <v>16.8</v>
      </c>
      <c r="H48" s="447">
        <v>22.1</v>
      </c>
      <c r="I48" s="447">
        <v>150</v>
      </c>
      <c r="J48" s="447">
        <v>33.6</v>
      </c>
      <c r="K48" s="447">
        <v>0.27900000000000003</v>
      </c>
      <c r="L48" s="447">
        <v>157</v>
      </c>
      <c r="M48" s="447">
        <f t="shared" si="1"/>
        <v>82.9</v>
      </c>
      <c r="N48" s="450">
        <f t="shared" si="2"/>
        <v>7.5475789608772175</v>
      </c>
      <c r="O48" s="450">
        <f t="shared" si="3"/>
        <v>70.029420779603129</v>
      </c>
      <c r="P48" s="450">
        <f t="shared" si="4"/>
        <v>3.0460458384600853</v>
      </c>
    </row>
    <row r="49" spans="1:16">
      <c r="A49" s="447">
        <v>88.9</v>
      </c>
      <c r="B49" s="447">
        <v>4</v>
      </c>
      <c r="C49" s="447">
        <v>8.3800000000000008</v>
      </c>
      <c r="D49" s="450">
        <f t="shared" si="5"/>
        <v>10.668848651590938</v>
      </c>
      <c r="E49" s="450">
        <f t="shared" si="7"/>
        <v>96.339836684474434</v>
      </c>
      <c r="F49" s="450">
        <f t="shared" si="6"/>
        <v>3.0049979201323933</v>
      </c>
      <c r="G49" s="447">
        <v>21.7</v>
      </c>
      <c r="H49" s="447">
        <v>28.9</v>
      </c>
      <c r="I49" s="447">
        <v>193</v>
      </c>
      <c r="J49" s="447">
        <v>43.3</v>
      </c>
      <c r="K49" s="447">
        <v>0.27900000000000003</v>
      </c>
      <c r="L49" s="447">
        <v>119</v>
      </c>
      <c r="M49" s="447">
        <f t="shared" si="1"/>
        <v>80.900000000000006</v>
      </c>
      <c r="N49" s="450">
        <f t="shared" si="2"/>
        <v>9.9547520750593641</v>
      </c>
      <c r="O49" s="450">
        <f t="shared" si="3"/>
        <v>90.457224413604365</v>
      </c>
      <c r="P49" s="450">
        <f t="shared" si="4"/>
        <v>3.0144383390608613</v>
      </c>
    </row>
    <row r="50" spans="1:16">
      <c r="A50" s="447">
        <v>88.9</v>
      </c>
      <c r="B50" s="447">
        <v>5</v>
      </c>
      <c r="C50" s="447">
        <v>10.3</v>
      </c>
      <c r="D50" s="450">
        <f t="shared" si="5"/>
        <v>13.178981181809183</v>
      </c>
      <c r="E50" s="450">
        <f t="shared" si="7"/>
        <v>116.37386331793537</v>
      </c>
      <c r="F50" s="450">
        <f t="shared" si="6"/>
        <v>2.971575760434185</v>
      </c>
      <c r="G50" s="447">
        <v>26.2</v>
      </c>
      <c r="H50" s="447">
        <v>35.200000000000003</v>
      </c>
      <c r="I50" s="447">
        <v>233</v>
      </c>
      <c r="J50" s="447">
        <v>52.4</v>
      </c>
      <c r="K50" s="447">
        <v>0.27900000000000003</v>
      </c>
      <c r="L50" s="447">
        <v>96.7</v>
      </c>
      <c r="M50" s="447">
        <f t="shared" si="1"/>
        <v>78.900000000000006</v>
      </c>
      <c r="N50" s="450">
        <f t="shared" si="2"/>
        <v>12.307581919519714</v>
      </c>
      <c r="O50" s="450">
        <f t="shared" si="3"/>
        <v>109.53263297334463</v>
      </c>
      <c r="P50" s="450">
        <f t="shared" si="4"/>
        <v>2.9832207846554031</v>
      </c>
    </row>
    <row r="51" spans="1:16">
      <c r="A51" s="447">
        <v>88.9</v>
      </c>
      <c r="B51" s="447">
        <v>6</v>
      </c>
      <c r="C51" s="447">
        <v>12.3</v>
      </c>
      <c r="D51" s="450">
        <f t="shared" si="5"/>
        <v>15.626281858955632</v>
      </c>
      <c r="E51" s="450">
        <f t="shared" si="7"/>
        <v>134.94095232153467</v>
      </c>
      <c r="F51" s="450">
        <f t="shared" si="6"/>
        <v>2.9386242529455862</v>
      </c>
      <c r="G51" s="447">
        <v>30.4</v>
      </c>
      <c r="H51" s="447">
        <v>41.3</v>
      </c>
      <c r="I51" s="447">
        <v>270</v>
      </c>
      <c r="J51" s="447">
        <v>60.7</v>
      </c>
      <c r="K51" s="447">
        <v>0.27900000000000003</v>
      </c>
      <c r="L51" s="447">
        <v>81.5</v>
      </c>
      <c r="M51" s="447">
        <f t="shared" si="1"/>
        <v>76.900000000000006</v>
      </c>
      <c r="N51" s="450">
        <f t="shared" si="2"/>
        <v>14.60606849425827</v>
      </c>
      <c r="O51" s="450">
        <f t="shared" si="3"/>
        <v>127.31669533479831</v>
      </c>
      <c r="P51" s="450">
        <f t="shared" si="4"/>
        <v>2.952405544636441</v>
      </c>
    </row>
    <row r="52" spans="1:16">
      <c r="A52" s="447">
        <v>88.9</v>
      </c>
      <c r="B52" s="447">
        <v>6.3</v>
      </c>
      <c r="C52" s="447">
        <v>12.8</v>
      </c>
      <c r="D52" s="450">
        <f t="shared" si="5"/>
        <v>16.348219850750567</v>
      </c>
      <c r="E52" s="450">
        <f t="shared" si="7"/>
        <v>140.23605164347907</v>
      </c>
      <c r="F52" s="450">
        <f t="shared" si="6"/>
        <v>2.9288329587055664</v>
      </c>
      <c r="G52" s="447">
        <v>31.5</v>
      </c>
      <c r="H52" s="447">
        <v>43.1</v>
      </c>
      <c r="I52" s="447">
        <v>280</v>
      </c>
      <c r="J52" s="447">
        <v>63.4</v>
      </c>
      <c r="K52" s="447">
        <v>0.27900000000000003</v>
      </c>
      <c r="L52" s="447">
        <v>77.900000000000006</v>
      </c>
      <c r="M52" s="447">
        <f t="shared" si="1"/>
        <v>76.300000000000011</v>
      </c>
      <c r="N52" s="450">
        <f t="shared" si="2"/>
        <v>15.285017529084087</v>
      </c>
      <c r="O52" s="450">
        <f t="shared" si="3"/>
        <v>132.40905443012377</v>
      </c>
      <c r="P52" s="450">
        <f t="shared" si="4"/>
        <v>2.9432413174084116</v>
      </c>
    </row>
    <row r="53" spans="1:16">
      <c r="A53" s="447">
        <v>101.6</v>
      </c>
      <c r="B53" s="447">
        <v>2</v>
      </c>
      <c r="C53" s="447">
        <v>4.91</v>
      </c>
      <c r="D53" s="450">
        <f t="shared" si="5"/>
        <v>6.2580525659508677</v>
      </c>
      <c r="E53" s="450">
        <f t="shared" si="7"/>
        <v>77.632393691133757</v>
      </c>
      <c r="F53" s="450">
        <f t="shared" si="6"/>
        <v>3.5221016453248488</v>
      </c>
      <c r="G53" s="447">
        <v>15.3</v>
      </c>
      <c r="H53" s="447">
        <v>19.8</v>
      </c>
      <c r="I53" s="447">
        <v>155</v>
      </c>
      <c r="J53" s="447">
        <v>30.6</v>
      </c>
      <c r="K53" s="447">
        <v>0.31900000000000001</v>
      </c>
      <c r="L53" s="447">
        <v>204</v>
      </c>
      <c r="M53" s="447">
        <f t="shared" si="1"/>
        <v>97.6</v>
      </c>
      <c r="N53" s="450">
        <f t="shared" si="2"/>
        <v>5.8281695936042546</v>
      </c>
      <c r="O53" s="450">
        <f t="shared" si="3"/>
        <v>72.498985296207039</v>
      </c>
      <c r="P53" s="450">
        <f t="shared" si="4"/>
        <v>3.5269546353759624</v>
      </c>
    </row>
    <row r="54" spans="1:16">
      <c r="A54" s="447">
        <v>101.6</v>
      </c>
      <c r="B54" s="447">
        <v>2.5</v>
      </c>
      <c r="C54" s="447">
        <v>6.11</v>
      </c>
      <c r="D54" s="450">
        <f t="shared" si="5"/>
        <v>7.7832957992687115</v>
      </c>
      <c r="E54" s="450">
        <f t="shared" si="7"/>
        <v>95.608643521451924</v>
      </c>
      <c r="F54" s="450">
        <f t="shared" si="6"/>
        <v>3.5048288117966608</v>
      </c>
      <c r="G54" s="447">
        <v>18.8</v>
      </c>
      <c r="H54" s="447">
        <v>24.6</v>
      </c>
      <c r="I54" s="447">
        <v>191</v>
      </c>
      <c r="J54" s="447">
        <v>37.6</v>
      </c>
      <c r="K54" s="447">
        <v>0.31900000000000001</v>
      </c>
      <c r="L54" s="447">
        <v>164</v>
      </c>
      <c r="M54" s="447">
        <f t="shared" si="1"/>
        <v>96.6</v>
      </c>
      <c r="N54" s="450">
        <f t="shared" si="2"/>
        <v>7.2512474484291962</v>
      </c>
      <c r="O54" s="450">
        <f t="shared" si="3"/>
        <v>89.380065707122981</v>
      </c>
      <c r="P54" s="450">
        <f t="shared" si="4"/>
        <v>3.5108637202973325</v>
      </c>
    </row>
    <row r="55" spans="1:16">
      <c r="A55" s="447">
        <v>101.6</v>
      </c>
      <c r="B55" s="447">
        <v>3</v>
      </c>
      <c r="C55" s="447">
        <v>7.29</v>
      </c>
      <c r="D55" s="450">
        <f t="shared" si="5"/>
        <v>9.2928310693186056</v>
      </c>
      <c r="E55" s="450">
        <f t="shared" si="7"/>
        <v>113.03520927787089</v>
      </c>
      <c r="F55" s="450">
        <f t="shared" si="6"/>
        <v>3.4876496383667925</v>
      </c>
      <c r="G55" s="447">
        <v>22.3</v>
      </c>
      <c r="H55" s="447">
        <v>29.2</v>
      </c>
      <c r="I55" s="447">
        <v>226</v>
      </c>
      <c r="J55" s="447">
        <v>44.5</v>
      </c>
      <c r="K55" s="447">
        <v>0.31900000000000001</v>
      </c>
      <c r="L55" s="447">
        <v>137</v>
      </c>
      <c r="M55" s="447">
        <f t="shared" si="1"/>
        <v>95.6</v>
      </c>
      <c r="N55" s="450">
        <f t="shared" si="2"/>
        <v>8.6607394858236884</v>
      </c>
      <c r="O55" s="450">
        <f t="shared" si="3"/>
        <v>105.78227424503524</v>
      </c>
      <c r="P55" s="450">
        <f t="shared" si="4"/>
        <v>3.4948533946361731</v>
      </c>
    </row>
    <row r="56" spans="1:16">
      <c r="A56" s="447">
        <v>101.6</v>
      </c>
      <c r="B56" s="447">
        <v>4</v>
      </c>
      <c r="C56" s="447">
        <v>9.6300000000000008</v>
      </c>
      <c r="D56" s="450">
        <f t="shared" si="5"/>
        <v>12.264777719614552</v>
      </c>
      <c r="E56" s="450">
        <f t="shared" si="7"/>
        <v>146.28445681738677</v>
      </c>
      <c r="F56" s="450">
        <f t="shared" si="6"/>
        <v>3.4535778549208946</v>
      </c>
      <c r="G56" s="447">
        <v>28.8</v>
      </c>
      <c r="H56" s="447">
        <v>38.1</v>
      </c>
      <c r="I56" s="447">
        <v>293</v>
      </c>
      <c r="J56" s="447">
        <v>57.6</v>
      </c>
      <c r="K56" s="447">
        <v>0.31900000000000001</v>
      </c>
      <c r="L56" s="447">
        <v>104</v>
      </c>
      <c r="M56" s="447">
        <f t="shared" si="1"/>
        <v>93.6</v>
      </c>
      <c r="N56" s="450">
        <f t="shared" si="2"/>
        <v>11.438966108321324</v>
      </c>
      <c r="O56" s="450">
        <f t="shared" si="3"/>
        <v>137.18655966394451</v>
      </c>
      <c r="P56" s="450">
        <f t="shared" si="4"/>
        <v>3.4630789768643737</v>
      </c>
    </row>
    <row r="57" spans="1:16">
      <c r="A57" s="447">
        <v>101.6</v>
      </c>
      <c r="B57" s="447">
        <v>5</v>
      </c>
      <c r="C57" s="447">
        <v>11.9</v>
      </c>
      <c r="D57" s="450">
        <f t="shared" si="5"/>
        <v>15.1738925168387</v>
      </c>
      <c r="E57" s="450">
        <f t="shared" si="7"/>
        <v>177.46929470919034</v>
      </c>
      <c r="F57" s="450">
        <f t="shared" si="6"/>
        <v>3.4198976592874817</v>
      </c>
      <c r="G57" s="447">
        <v>34.9</v>
      </c>
      <c r="H57" s="447">
        <v>46.7</v>
      </c>
      <c r="I57" s="447">
        <v>355</v>
      </c>
      <c r="J57" s="447">
        <v>69.900000000000006</v>
      </c>
      <c r="K57" s="447">
        <v>0.31900000000000001</v>
      </c>
      <c r="L57" s="447">
        <v>84</v>
      </c>
      <c r="M57" s="447">
        <f t="shared" si="1"/>
        <v>91.6</v>
      </c>
      <c r="N57" s="450">
        <f t="shared" si="2"/>
        <v>14.162849461097162</v>
      </c>
      <c r="O57" s="450">
        <f t="shared" si="3"/>
        <v>166.78392819910843</v>
      </c>
      <c r="P57" s="450">
        <f t="shared" si="4"/>
        <v>3.4316404604795059</v>
      </c>
    </row>
    <row r="58" spans="1:16">
      <c r="A58" s="447">
        <v>101.6</v>
      </c>
      <c r="B58" s="447">
        <v>6</v>
      </c>
      <c r="C58" s="447">
        <v>14.1</v>
      </c>
      <c r="D58" s="450">
        <f t="shared" si="5"/>
        <v>18.020175460991055</v>
      </c>
      <c r="E58" s="450">
        <f t="shared" si="7"/>
        <v>206.67699639719871</v>
      </c>
      <c r="F58" s="450">
        <f t="shared" si="6"/>
        <v>3.3866207345966579</v>
      </c>
      <c r="G58" s="447">
        <v>40.700000000000003</v>
      </c>
      <c r="H58" s="447">
        <v>54.9</v>
      </c>
      <c r="I58" s="447">
        <v>41</v>
      </c>
      <c r="J58" s="447">
        <v>81.400000000000006</v>
      </c>
      <c r="K58" s="447">
        <v>0.31900000000000001</v>
      </c>
      <c r="L58" s="447">
        <v>70.7</v>
      </c>
      <c r="M58" s="447">
        <f t="shared" si="1"/>
        <v>89.6</v>
      </c>
      <c r="N58" s="450">
        <f t="shared" si="2"/>
        <v>16.832389544151212</v>
      </c>
      <c r="O58" s="450">
        <f t="shared" si="3"/>
        <v>194.64505645188174</v>
      </c>
      <c r="P58" s="450">
        <f t="shared" si="4"/>
        <v>3.4005471618549854</v>
      </c>
    </row>
    <row r="59" spans="1:16">
      <c r="A59" s="447">
        <v>101.6</v>
      </c>
      <c r="B59" s="447">
        <v>6.3</v>
      </c>
      <c r="C59" s="447">
        <v>14.8</v>
      </c>
      <c r="D59" s="450">
        <f t="shared" si="5"/>
        <v>18.861808132887756</v>
      </c>
      <c r="E59" s="450">
        <f t="shared" si="7"/>
        <v>215.06658023801603</v>
      </c>
      <c r="F59" s="450">
        <f t="shared" si="6"/>
        <v>3.3767180812143609</v>
      </c>
      <c r="G59" s="447">
        <v>42.3</v>
      </c>
      <c r="H59" s="447">
        <v>57.3</v>
      </c>
      <c r="I59" s="447">
        <v>430</v>
      </c>
      <c r="J59" s="447">
        <v>84.7</v>
      </c>
      <c r="K59" s="447">
        <v>0.31900000000000001</v>
      </c>
      <c r="L59" s="447">
        <v>67.5</v>
      </c>
      <c r="M59" s="447">
        <f t="shared" si="1"/>
        <v>89</v>
      </c>
      <c r="N59" s="450">
        <f t="shared" si="2"/>
        <v>17.622654631471672</v>
      </c>
      <c r="O59" s="450">
        <f t="shared" si="3"/>
        <v>202.67522031314729</v>
      </c>
      <c r="P59" s="450">
        <f t="shared" si="4"/>
        <v>3.3912879120623201</v>
      </c>
    </row>
    <row r="60" spans="1:16">
      <c r="A60" s="447">
        <v>114.3</v>
      </c>
      <c r="B60" s="447">
        <v>2.5</v>
      </c>
      <c r="C60" s="447">
        <v>6.89</v>
      </c>
      <c r="D60" s="450">
        <f t="shared" si="5"/>
        <v>8.780751466783471</v>
      </c>
      <c r="E60" s="450">
        <f t="shared" si="7"/>
        <v>137.25949957543267</v>
      </c>
      <c r="F60" s="450">
        <f t="shared" si="6"/>
        <v>3.9537150251377517</v>
      </c>
      <c r="G60" s="447">
        <v>24</v>
      </c>
      <c r="H60" s="447">
        <v>31.3</v>
      </c>
      <c r="I60" s="447">
        <v>275</v>
      </c>
      <c r="J60" s="447">
        <v>48</v>
      </c>
      <c r="K60" s="447">
        <v>0.35899999999999999</v>
      </c>
      <c r="L60" s="447">
        <v>145</v>
      </c>
      <c r="M60" s="447">
        <f t="shared" si="1"/>
        <v>109.3</v>
      </c>
      <c r="N60" s="450">
        <f t="shared" si="2"/>
        <v>8.1788812192179225</v>
      </c>
      <c r="O60" s="450">
        <f t="shared" si="3"/>
        <v>128.24287669454191</v>
      </c>
      <c r="P60" s="450">
        <f t="shared" si="4"/>
        <v>3.95976739373666</v>
      </c>
    </row>
    <row r="61" spans="1:16">
      <c r="A61" s="447">
        <v>114.3</v>
      </c>
      <c r="B61" s="447">
        <v>3</v>
      </c>
      <c r="C61" s="447">
        <v>8.23</v>
      </c>
      <c r="D61" s="450">
        <f t="shared" si="5"/>
        <v>10.489777870336319</v>
      </c>
      <c r="E61" s="450">
        <f t="shared" si="7"/>
        <v>162.54815553427454</v>
      </c>
      <c r="F61" s="450">
        <f t="shared" si="6"/>
        <v>3.9364784389095808</v>
      </c>
      <c r="G61" s="447">
        <v>28.4</v>
      </c>
      <c r="H61" s="447">
        <v>37.200000000000003</v>
      </c>
      <c r="I61" s="447">
        <v>325</v>
      </c>
      <c r="J61" s="447">
        <v>56.9</v>
      </c>
      <c r="K61" s="447">
        <v>0.35899999999999999</v>
      </c>
      <c r="L61" s="447">
        <v>121</v>
      </c>
      <c r="M61" s="447">
        <f t="shared" si="1"/>
        <v>108.3</v>
      </c>
      <c r="N61" s="450">
        <f t="shared" si="2"/>
        <v>9.7739000107701592</v>
      </c>
      <c r="O61" s="450">
        <f t="shared" si="3"/>
        <v>152.01180774798155</v>
      </c>
      <c r="P61" s="450">
        <f t="shared" si="4"/>
        <v>3.9437076780613456</v>
      </c>
    </row>
    <row r="62" spans="1:16">
      <c r="A62" s="447">
        <v>114.3</v>
      </c>
      <c r="B62" s="447">
        <v>4</v>
      </c>
      <c r="C62" s="447">
        <v>10.9</v>
      </c>
      <c r="D62" s="450">
        <f t="shared" si="5"/>
        <v>13.860706787638167</v>
      </c>
      <c r="E62" s="450">
        <f t="shared" si="7"/>
        <v>211.06547193827413</v>
      </c>
      <c r="F62" s="450">
        <f t="shared" si="6"/>
        <v>3.9022573595292283</v>
      </c>
      <c r="G62" s="447">
        <v>36.9</v>
      </c>
      <c r="H62" s="447">
        <v>48.7</v>
      </c>
      <c r="I62" s="447">
        <v>422</v>
      </c>
      <c r="J62" s="447">
        <v>73.900000000000006</v>
      </c>
      <c r="K62" s="447">
        <v>0.35899999999999999</v>
      </c>
      <c r="L62" s="447">
        <v>91.9</v>
      </c>
      <c r="M62" s="447">
        <f t="shared" si="1"/>
        <v>106.3</v>
      </c>
      <c r="N62" s="450">
        <f t="shared" si="2"/>
        <v>12.923180141583286</v>
      </c>
      <c r="O62" s="450">
        <f t="shared" si="3"/>
        <v>197.75332624136848</v>
      </c>
      <c r="P62" s="450">
        <f t="shared" si="4"/>
        <v>3.9118050181469943</v>
      </c>
    </row>
    <row r="63" spans="1:16">
      <c r="A63" s="447">
        <v>114.3</v>
      </c>
      <c r="B63" s="447">
        <v>5</v>
      </c>
      <c r="C63" s="447">
        <v>13.5</v>
      </c>
      <c r="D63" s="450">
        <f t="shared" si="5"/>
        <v>17.168803851868219</v>
      </c>
      <c r="E63" s="450">
        <f t="shared" si="7"/>
        <v>256.92020453075253</v>
      </c>
      <c r="F63" s="450">
        <f t="shared" si="6"/>
        <v>3.8683798288172286</v>
      </c>
      <c r="G63" s="447">
        <v>45</v>
      </c>
      <c r="H63" s="447">
        <v>59.8</v>
      </c>
      <c r="I63" s="447">
        <v>514</v>
      </c>
      <c r="J63" s="447">
        <v>89.9</v>
      </c>
      <c r="K63" s="447">
        <v>0.35899999999999999</v>
      </c>
      <c r="L63" s="447">
        <v>74.2</v>
      </c>
      <c r="M63" s="447">
        <f t="shared" si="1"/>
        <v>104.3</v>
      </c>
      <c r="N63" s="450">
        <f t="shared" si="2"/>
        <v>16.018117002674618</v>
      </c>
      <c r="O63" s="450">
        <f t="shared" si="3"/>
        <v>241.16766834672521</v>
      </c>
      <c r="P63" s="450">
        <f t="shared" si="4"/>
        <v>3.8801973210134566</v>
      </c>
    </row>
    <row r="64" spans="1:16">
      <c r="A64" s="447">
        <v>114.3</v>
      </c>
      <c r="B64" s="447">
        <v>6</v>
      </c>
      <c r="C64" s="447">
        <v>16</v>
      </c>
      <c r="D64" s="450">
        <f t="shared" si="5"/>
        <v>20.414069063026478</v>
      </c>
      <c r="E64" s="450">
        <f t="shared" si="7"/>
        <v>300.211596223637</v>
      </c>
      <c r="F64" s="450">
        <f t="shared" si="6"/>
        <v>3.8348549516246377</v>
      </c>
      <c r="G64" s="447">
        <v>52.5</v>
      </c>
      <c r="H64" s="447">
        <v>70.400000000000006</v>
      </c>
      <c r="I64" s="447">
        <v>600</v>
      </c>
      <c r="J64" s="447">
        <v>105</v>
      </c>
      <c r="K64" s="447">
        <v>0.35899999999999999</v>
      </c>
      <c r="L64" s="447">
        <v>62.4</v>
      </c>
      <c r="M64" s="447">
        <f t="shared" si="1"/>
        <v>102.3</v>
      </c>
      <c r="N64" s="450">
        <f t="shared" si="2"/>
        <v>19.058710594044154</v>
      </c>
      <c r="O64" s="450">
        <f t="shared" si="3"/>
        <v>282.33513839078643</v>
      </c>
      <c r="P64" s="450">
        <f t="shared" si="4"/>
        <v>3.8488918535079679</v>
      </c>
    </row>
    <row r="65" spans="1:16">
      <c r="A65" s="447">
        <v>114.3</v>
      </c>
      <c r="B65" s="447">
        <v>6.3</v>
      </c>
      <c r="C65" s="447">
        <v>16.8</v>
      </c>
      <c r="D65" s="450">
        <f t="shared" si="5"/>
        <v>21.375396415024952</v>
      </c>
      <c r="E65" s="450">
        <f t="shared" si="7"/>
        <v>312.71376658570438</v>
      </c>
      <c r="F65" s="450">
        <f t="shared" si="6"/>
        <v>3.8248676447689021</v>
      </c>
      <c r="G65" s="447">
        <v>54.7</v>
      </c>
      <c r="H65" s="447">
        <v>73.599999999999994</v>
      </c>
      <c r="I65" s="447">
        <v>625</v>
      </c>
      <c r="J65" s="447">
        <v>109</v>
      </c>
      <c r="K65" s="447">
        <v>0.35899999999999999</v>
      </c>
      <c r="L65" s="447">
        <v>59.6</v>
      </c>
      <c r="M65" s="447">
        <f t="shared" si="1"/>
        <v>101.7</v>
      </c>
      <c r="N65" s="450">
        <f t="shared" si="2"/>
        <v>19.960291733859268</v>
      </c>
      <c r="O65" s="450">
        <f t="shared" si="3"/>
        <v>294.2590709374964</v>
      </c>
      <c r="P65" s="450">
        <f t="shared" si="4"/>
        <v>3.8395602550943271</v>
      </c>
    </row>
    <row r="66" spans="1:16">
      <c r="A66" s="447">
        <v>114.3</v>
      </c>
      <c r="B66" s="447">
        <v>8</v>
      </c>
      <c r="C66" s="447">
        <v>21</v>
      </c>
      <c r="D66" s="450">
        <f t="shared" si="5"/>
        <v>26.716103926127598</v>
      </c>
      <c r="E66" s="450">
        <f t="shared" si="7"/>
        <v>379.49190378037127</v>
      </c>
      <c r="F66" s="450">
        <f t="shared" si="6"/>
        <v>3.7689007017962153</v>
      </c>
      <c r="G66" s="447">
        <v>66.400000000000006</v>
      </c>
      <c r="H66" s="447">
        <v>90.6</v>
      </c>
      <c r="I66" s="447">
        <v>759</v>
      </c>
      <c r="J66" s="447">
        <v>133</v>
      </c>
      <c r="K66" s="447">
        <v>0.35899999999999999</v>
      </c>
      <c r="L66" s="447">
        <v>47.7</v>
      </c>
      <c r="M66" s="447">
        <f t="shared" si="1"/>
        <v>98.3</v>
      </c>
      <c r="N66" s="450">
        <f t="shared" si="2"/>
        <v>24.976867967617835</v>
      </c>
      <c r="O66" s="450">
        <f t="shared" si="3"/>
        <v>358.24362937786401</v>
      </c>
      <c r="P66" s="450">
        <f t="shared" si="4"/>
        <v>3.7872175142180566</v>
      </c>
    </row>
    <row r="67" spans="1:16">
      <c r="A67" s="447">
        <v>139.69999999999999</v>
      </c>
      <c r="B67" s="447">
        <v>3</v>
      </c>
      <c r="C67" s="447">
        <v>10.1</v>
      </c>
      <c r="D67" s="450">
        <f t="shared" si="5"/>
        <v>12.883671472371738</v>
      </c>
      <c r="E67" s="450">
        <f t="shared" si="7"/>
        <v>301.08963080450002</v>
      </c>
      <c r="F67" s="450">
        <f t="shared" si="6"/>
        <v>4.8342385646552444</v>
      </c>
      <c r="G67" s="447">
        <v>43.1</v>
      </c>
      <c r="H67" s="447">
        <v>56.1</v>
      </c>
      <c r="I67" s="447">
        <v>602</v>
      </c>
      <c r="J67" s="447">
        <v>86.2</v>
      </c>
      <c r="K67" s="447">
        <v>0.439</v>
      </c>
      <c r="L67" s="447">
        <v>98.9</v>
      </c>
      <c r="M67" s="447">
        <f t="shared" si="1"/>
        <v>133.69999999999999</v>
      </c>
      <c r="N67" s="450">
        <f t="shared" si="2"/>
        <v>12.000221060663105</v>
      </c>
      <c r="O67" s="450">
        <f t="shared" si="3"/>
        <v>281.28716469847433</v>
      </c>
      <c r="P67" s="450">
        <f t="shared" si="4"/>
        <v>4.8415044407704588</v>
      </c>
    </row>
    <row r="68" spans="1:16">
      <c r="A68" s="447">
        <v>139.69999999999999</v>
      </c>
      <c r="B68" s="447">
        <v>4</v>
      </c>
      <c r="C68" s="447">
        <v>13.4</v>
      </c>
      <c r="D68" s="450">
        <f t="shared" si="5"/>
        <v>17.052564923685395</v>
      </c>
      <c r="E68" s="450">
        <f t="shared" si="7"/>
        <v>392.85890912541834</v>
      </c>
      <c r="F68" s="450">
        <f t="shared" si="6"/>
        <v>4.7998033813897019</v>
      </c>
      <c r="G68" s="447">
        <v>56.2</v>
      </c>
      <c r="H68" s="447">
        <v>73.7</v>
      </c>
      <c r="I68" s="447">
        <v>786</v>
      </c>
      <c r="J68" s="447">
        <v>112</v>
      </c>
      <c r="K68" s="447">
        <v>0.439</v>
      </c>
      <c r="L68" s="447">
        <v>74.7</v>
      </c>
      <c r="M68" s="447">
        <f t="shared" si="1"/>
        <v>131.69999999999999</v>
      </c>
      <c r="N68" s="450">
        <f t="shared" si="2"/>
        <v>15.891608208107209</v>
      </c>
      <c r="O68" s="450">
        <f t="shared" si="3"/>
        <v>367.5808198202115</v>
      </c>
      <c r="P68" s="450">
        <f t="shared" si="4"/>
        <v>4.8094176882445971</v>
      </c>
    </row>
    <row r="69" spans="1:16">
      <c r="A69" s="447">
        <v>139.69999999999999</v>
      </c>
      <c r="B69" s="447">
        <v>5</v>
      </c>
      <c r="C69" s="447">
        <v>16.399999999999999</v>
      </c>
      <c r="D69" s="450">
        <f t="shared" si="5"/>
        <v>21.158626521927253</v>
      </c>
      <c r="E69" s="450">
        <f t="shared" si="7"/>
        <v>480.54123694160404</v>
      </c>
      <c r="F69" s="450">
        <f t="shared" si="6"/>
        <v>4.7656439753720585</v>
      </c>
      <c r="G69" s="447">
        <v>68.8</v>
      </c>
      <c r="H69" s="447">
        <v>90.8</v>
      </c>
      <c r="I69" s="447">
        <v>961</v>
      </c>
      <c r="J69" s="447">
        <v>138</v>
      </c>
      <c r="K69" s="447">
        <v>0.439</v>
      </c>
      <c r="L69" s="447">
        <v>60.2</v>
      </c>
      <c r="M69" s="447">
        <f t="shared" si="1"/>
        <v>129.69999999999999</v>
      </c>
      <c r="N69" s="450">
        <f t="shared" si="2"/>
        <v>19.728652085829523</v>
      </c>
      <c r="O69" s="450">
        <f t="shared" si="3"/>
        <v>450.30956646094791</v>
      </c>
      <c r="P69" s="450">
        <f t="shared" si="4"/>
        <v>4.7775680267265717</v>
      </c>
    </row>
    <row r="70" spans="1:16">
      <c r="A70" s="447">
        <v>139.69999999999999</v>
      </c>
      <c r="B70" s="447">
        <v>6</v>
      </c>
      <c r="C70" s="447">
        <v>19.8</v>
      </c>
      <c r="D70" s="450">
        <f t="shared" si="5"/>
        <v>25.20185626709732</v>
      </c>
      <c r="E70" s="450">
        <f t="shared" si="7"/>
        <v>564.25979610100535</v>
      </c>
      <c r="F70" s="450">
        <f t="shared" si="6"/>
        <v>4.7317663192511938</v>
      </c>
      <c r="G70" s="447">
        <v>80.8</v>
      </c>
      <c r="H70" s="447">
        <v>107</v>
      </c>
      <c r="I70" s="447">
        <v>1129</v>
      </c>
      <c r="J70" s="447">
        <v>162</v>
      </c>
      <c r="K70" s="447">
        <v>0.439</v>
      </c>
      <c r="L70" s="447">
        <v>50.5</v>
      </c>
      <c r="M70" s="447">
        <f t="shared" si="1"/>
        <v>127.69999999999999</v>
      </c>
      <c r="N70" s="450">
        <f t="shared" si="2"/>
        <v>23.511352693830034</v>
      </c>
      <c r="O70" s="450">
        <f t="shared" si="3"/>
        <v>529.57296439817549</v>
      </c>
      <c r="P70" s="450">
        <f t="shared" si="4"/>
        <v>4.7459602295004526</v>
      </c>
    </row>
    <row r="71" spans="1:16">
      <c r="A71" s="447">
        <v>139.69999999999999</v>
      </c>
      <c r="B71" s="447">
        <v>6.3</v>
      </c>
      <c r="C71" s="447">
        <v>20.7</v>
      </c>
      <c r="D71" s="450">
        <f t="shared" si="5"/>
        <v>26.402572979299336</v>
      </c>
      <c r="E71" s="450">
        <f t="shared" si="7"/>
        <v>588.62061216131042</v>
      </c>
      <c r="F71" s="450">
        <f t="shared" si="6"/>
        <v>4.7216588716255217</v>
      </c>
      <c r="G71" s="447">
        <v>84.3</v>
      </c>
      <c r="H71" s="447">
        <v>112</v>
      </c>
      <c r="I71" s="447">
        <v>1177</v>
      </c>
      <c r="J71" s="447">
        <v>169</v>
      </c>
      <c r="K71" s="447">
        <v>0.439</v>
      </c>
      <c r="L71" s="447">
        <v>48.2</v>
      </c>
      <c r="M71" s="447">
        <f t="shared" si="1"/>
        <v>127.1</v>
      </c>
      <c r="N71" s="450">
        <f t="shared" si="2"/>
        <v>24.635565938634436</v>
      </c>
      <c r="O71" s="450">
        <f t="shared" si="3"/>
        <v>552.69095105749363</v>
      </c>
      <c r="P71" s="450">
        <f t="shared" si="4"/>
        <v>4.7365257787222088</v>
      </c>
    </row>
    <row r="72" spans="1:16">
      <c r="A72" s="447">
        <v>139.69999999999999</v>
      </c>
      <c r="B72" s="447">
        <v>8</v>
      </c>
      <c r="C72" s="447">
        <v>26</v>
      </c>
      <c r="D72" s="450">
        <f t="shared" si="5"/>
        <v>33.099820198222055</v>
      </c>
      <c r="E72" s="450">
        <f t="shared" si="7"/>
        <v>720.28891106328206</v>
      </c>
      <c r="F72" s="450">
        <f t="shared" si="6"/>
        <v>4.6648807594621307</v>
      </c>
      <c r="G72" s="447">
        <v>103</v>
      </c>
      <c r="H72" s="447">
        <v>139</v>
      </c>
      <c r="I72" s="447">
        <v>1441</v>
      </c>
      <c r="J72" s="447">
        <v>206</v>
      </c>
      <c r="K72" s="447">
        <v>0.439</v>
      </c>
      <c r="L72" s="447">
        <v>38.5</v>
      </c>
      <c r="M72" s="447">
        <f t="shared" si="1"/>
        <v>123.69999999999999</v>
      </c>
      <c r="N72" s="450">
        <f t="shared" si="2"/>
        <v>30.913724100665682</v>
      </c>
      <c r="O72" s="450">
        <f t="shared" si="3"/>
        <v>678.0949030479951</v>
      </c>
      <c r="P72" s="450">
        <f t="shared" si="4"/>
        <v>4.6834897779326896</v>
      </c>
    </row>
    <row r="73" spans="1:16">
      <c r="A73" s="447">
        <v>139.69999999999999</v>
      </c>
      <c r="B73" s="447">
        <v>10</v>
      </c>
      <c r="C73" s="447">
        <v>32</v>
      </c>
      <c r="D73" s="450">
        <f t="shared" si="5"/>
        <v>40.746456717059615</v>
      </c>
      <c r="E73" s="450">
        <f t="shared" si="7"/>
        <v>861.89400968398411</v>
      </c>
      <c r="F73" s="450">
        <f t="shared" si="6"/>
        <v>4.5991969407712903</v>
      </c>
      <c r="G73" s="447">
        <v>123</v>
      </c>
      <c r="H73" s="447">
        <v>169</v>
      </c>
      <c r="I73" s="447">
        <v>1724</v>
      </c>
      <c r="J73" s="447">
        <v>247</v>
      </c>
      <c r="K73" s="447">
        <v>0.439</v>
      </c>
      <c r="L73" s="447">
        <v>31.3</v>
      </c>
      <c r="M73" s="447">
        <f t="shared" si="1"/>
        <v>119.69999999999999</v>
      </c>
      <c r="N73" s="450">
        <f t="shared" si="2"/>
        <v>38.098722428614138</v>
      </c>
      <c r="O73" s="450">
        <f t="shared" si="3"/>
        <v>813.91491309324238</v>
      </c>
      <c r="P73" s="450">
        <f t="shared" si="4"/>
        <v>4.6220463541595933</v>
      </c>
    </row>
    <row r="74" spans="1:16">
      <c r="A74" s="447">
        <v>168.3</v>
      </c>
      <c r="B74" s="447">
        <v>3</v>
      </c>
      <c r="C74" s="447">
        <v>12.2</v>
      </c>
      <c r="D74" s="450">
        <f t="shared" si="5"/>
        <v>15.579157969151783</v>
      </c>
      <c r="E74" s="450">
        <f t="shared" si="7"/>
        <v>532.28315861880378</v>
      </c>
      <c r="F74" s="450">
        <f t="shared" si="6"/>
        <v>5.8451999538082537</v>
      </c>
      <c r="G74" s="447">
        <v>63.3</v>
      </c>
      <c r="H74" s="447">
        <v>82</v>
      </c>
      <c r="I74" s="447">
        <v>1065</v>
      </c>
      <c r="J74" s="447">
        <v>127</v>
      </c>
      <c r="K74" s="447">
        <v>0.52900000000000003</v>
      </c>
      <c r="L74" s="447">
        <v>81.8</v>
      </c>
      <c r="M74" s="447">
        <f t="shared" si="1"/>
        <v>162.30000000000001</v>
      </c>
      <c r="N74" s="450">
        <f t="shared" si="2"/>
        <v>14.507023502668543</v>
      </c>
      <c r="O74" s="450">
        <f t="shared" si="3"/>
        <v>496.88993039264022</v>
      </c>
      <c r="P74" s="450">
        <f t="shared" si="4"/>
        <v>5.8524935070446817</v>
      </c>
    </row>
    <row r="75" spans="1:16">
      <c r="A75" s="447">
        <v>168.3</v>
      </c>
      <c r="B75" s="447">
        <v>4</v>
      </c>
      <c r="C75" s="447">
        <v>16.2</v>
      </c>
      <c r="D75" s="450">
        <f t="shared" si="5"/>
        <v>20.646546919392122</v>
      </c>
      <c r="E75" s="450">
        <f t="shared" si="7"/>
        <v>697.09168637596508</v>
      </c>
      <c r="F75" s="450">
        <f t="shared" si="6"/>
        <v>5.810603454031261</v>
      </c>
      <c r="G75" s="447">
        <v>82.8</v>
      </c>
      <c r="H75" s="447">
        <v>108</v>
      </c>
      <c r="I75" s="447">
        <v>1394</v>
      </c>
      <c r="J75" s="447">
        <v>166</v>
      </c>
      <c r="K75" s="447">
        <v>0.52900000000000003</v>
      </c>
      <c r="L75" s="447">
        <v>61.7</v>
      </c>
      <c r="M75" s="447">
        <f t="shared" si="1"/>
        <v>160.30000000000001</v>
      </c>
      <c r="N75" s="450">
        <f t="shared" si="2"/>
        <v>19.234011464114463</v>
      </c>
      <c r="O75" s="450">
        <f t="shared" si="3"/>
        <v>651.56211118182034</v>
      </c>
      <c r="P75" s="450">
        <f t="shared" si="4"/>
        <v>5.8202679062050002</v>
      </c>
    </row>
    <row r="76" spans="1:16">
      <c r="A76" s="447">
        <v>168.3</v>
      </c>
      <c r="B76" s="447">
        <v>5</v>
      </c>
      <c r="C76" s="447">
        <v>20.100000000000001</v>
      </c>
      <c r="D76" s="450">
        <f t="shared" si="5"/>
        <v>25.651104016560662</v>
      </c>
      <c r="E76" s="450">
        <f t="shared" si="7"/>
        <v>855.84555848574394</v>
      </c>
      <c r="F76" s="450">
        <f t="shared" si="6"/>
        <v>5.7762325524514671</v>
      </c>
      <c r="G76" s="447">
        <v>102</v>
      </c>
      <c r="H76" s="447">
        <v>133</v>
      </c>
      <c r="I76" s="447">
        <v>1712</v>
      </c>
      <c r="J76" s="447">
        <v>203</v>
      </c>
      <c r="K76" s="447">
        <v>0.52900000000000003</v>
      </c>
      <c r="L76" s="447">
        <v>49.7</v>
      </c>
      <c r="M76" s="447">
        <f t="shared" si="1"/>
        <v>158.30000000000001</v>
      </c>
      <c r="N76" s="450">
        <f t="shared" si="2"/>
        <v>23.906656155838586</v>
      </c>
      <c r="O76" s="450">
        <f t="shared" si="3"/>
        <v>800.9609875985675</v>
      </c>
      <c r="P76" s="450">
        <f t="shared" si="4"/>
        <v>5.7882364542233455</v>
      </c>
    </row>
    <row r="77" spans="1:16">
      <c r="A77" s="447">
        <v>168.3</v>
      </c>
      <c r="B77" s="447">
        <v>6</v>
      </c>
      <c r="C77" s="447">
        <v>24</v>
      </c>
      <c r="D77" s="450">
        <f t="shared" si="5"/>
        <v>30.59282926065741</v>
      </c>
      <c r="E77" s="450">
        <f t="shared" si="7"/>
        <v>1008.6949116610581</v>
      </c>
      <c r="F77" s="450">
        <f t="shared" si="6"/>
        <v>5.7420913002145841</v>
      </c>
      <c r="G77" s="447">
        <v>120</v>
      </c>
      <c r="H77" s="447">
        <v>158</v>
      </c>
      <c r="I77" s="447">
        <v>2017</v>
      </c>
      <c r="J77" s="447">
        <v>240</v>
      </c>
      <c r="K77" s="447">
        <v>0.52900000000000003</v>
      </c>
      <c r="L77" s="447">
        <v>41.6</v>
      </c>
      <c r="M77" s="447">
        <f t="shared" si="1"/>
        <v>156.30000000000001</v>
      </c>
      <c r="N77" s="450">
        <f t="shared" si="2"/>
        <v>28.524957577840919</v>
      </c>
      <c r="O77" s="450">
        <f t="shared" si="3"/>
        <v>945.20780075468792</v>
      </c>
      <c r="P77" s="450">
        <f t="shared" si="4"/>
        <v>5.7564023921195755</v>
      </c>
    </row>
    <row r="78" spans="1:16">
      <c r="A78" s="447">
        <v>168.3</v>
      </c>
      <c r="B78" s="447">
        <v>6.3</v>
      </c>
      <c r="C78" s="447">
        <v>25.2</v>
      </c>
      <c r="D78" s="450">
        <f t="shared" si="5"/>
        <v>32.063094622537427</v>
      </c>
      <c r="E78" s="450">
        <f t="shared" si="7"/>
        <v>1053.4205493743004</v>
      </c>
      <c r="F78" s="450">
        <f t="shared" si="6"/>
        <v>5.731894320379606</v>
      </c>
      <c r="G78" s="447">
        <v>125</v>
      </c>
      <c r="H78" s="447">
        <v>165</v>
      </c>
      <c r="I78" s="447">
        <v>2107</v>
      </c>
      <c r="J78" s="447">
        <v>250</v>
      </c>
      <c r="K78" s="447">
        <v>0.52900000000000003</v>
      </c>
      <c r="L78" s="447">
        <v>39.700000000000003</v>
      </c>
      <c r="M78" s="447">
        <f t="shared" si="1"/>
        <v>155.70000000000002</v>
      </c>
      <c r="N78" s="450">
        <f t="shared" si="2"/>
        <v>29.899851066845862</v>
      </c>
      <c r="O78" s="450">
        <f t="shared" si="3"/>
        <v>987.49514400051646</v>
      </c>
      <c r="P78" s="450">
        <f t="shared" si="4"/>
        <v>5.7468911554422171</v>
      </c>
    </row>
    <row r="79" spans="1:16">
      <c r="A79" s="447">
        <v>168.3</v>
      </c>
      <c r="B79" s="447">
        <v>8</v>
      </c>
      <c r="C79" s="447">
        <v>31.6</v>
      </c>
      <c r="D79" s="450">
        <f t="shared" si="5"/>
        <v>40.287784189635509</v>
      </c>
      <c r="E79" s="450">
        <f t="shared" si="7"/>
        <v>1297.2711832819857</v>
      </c>
      <c r="F79" s="450">
        <f t="shared" si="6"/>
        <v>5.674514296395774</v>
      </c>
      <c r="G79" s="447">
        <v>154</v>
      </c>
      <c r="H79" s="447">
        <v>206</v>
      </c>
      <c r="I79" s="447">
        <v>2595</v>
      </c>
      <c r="J79" s="447">
        <v>308</v>
      </c>
      <c r="K79" s="447">
        <v>0.52900000000000003</v>
      </c>
      <c r="L79" s="447">
        <v>31.6</v>
      </c>
      <c r="M79" s="447">
        <f t="shared" si="1"/>
        <v>152.30000000000001</v>
      </c>
      <c r="N79" s="450">
        <f t="shared" si="2"/>
        <v>37.598530612680193</v>
      </c>
      <c r="O79" s="450">
        <f t="shared" si="3"/>
        <v>1218.7231515082312</v>
      </c>
      <c r="P79" s="450">
        <f t="shared" si="4"/>
        <v>5.6933396613938267</v>
      </c>
    </row>
    <row r="80" spans="1:16">
      <c r="A80" s="447">
        <v>168.3</v>
      </c>
      <c r="B80" s="447">
        <v>10</v>
      </c>
      <c r="C80" s="447">
        <v>39</v>
      </c>
      <c r="D80" s="450">
        <f t="shared" si="5"/>
        <v>49.731411706326426</v>
      </c>
      <c r="E80" s="450">
        <f t="shared" si="7"/>
        <v>1563.9838958302234</v>
      </c>
      <c r="F80" s="450">
        <f t="shared" si="6"/>
        <v>5.6079062492163683</v>
      </c>
      <c r="G80" s="447">
        <v>186</v>
      </c>
      <c r="H80" s="447">
        <v>251</v>
      </c>
      <c r="I80" s="447">
        <v>3128</v>
      </c>
      <c r="J80" s="447">
        <v>372</v>
      </c>
      <c r="K80" s="447">
        <v>0.52900000000000003</v>
      </c>
      <c r="L80" s="447">
        <v>25.6</v>
      </c>
      <c r="M80" s="447">
        <f t="shared" ref="M80:M127" si="8">A80-B80*2</f>
        <v>148.30000000000001</v>
      </c>
      <c r="N80" s="450">
        <f t="shared" ref="N80:N127" si="9">(A80-B80*0.93)*PI()*B80*0.93/100</f>
        <v>46.454730568632264</v>
      </c>
      <c r="O80" s="450">
        <f t="shared" ref="O80:O127" si="10">(((A80)/10)^4/64-((A80-B80*0.93*2)/10)^4/64)*PI()</f>
        <v>1473.0498914405912</v>
      </c>
      <c r="P80" s="450">
        <f t="shared" ref="P80:P127" si="11">SQRT(O80/N80)</f>
        <v>5.631106685190753</v>
      </c>
    </row>
    <row r="81" spans="1:16">
      <c r="A81" s="447">
        <v>177.8</v>
      </c>
      <c r="B81" s="447">
        <v>4</v>
      </c>
      <c r="C81" s="447">
        <v>17.100000000000001</v>
      </c>
      <c r="D81" s="450">
        <f t="shared" ref="D81:D127" si="12">(A81-B81)*PI()*B81/100</f>
        <v>21.84035212775624</v>
      </c>
      <c r="E81" s="450">
        <f t="shared" si="7"/>
        <v>825.08591469998294</v>
      </c>
      <c r="F81" s="450">
        <f t="shared" ref="F81:F127" si="13">SQRT(E81/D81)</f>
        <v>6.1463851164729384</v>
      </c>
      <c r="G81" s="447">
        <v>92.8</v>
      </c>
      <c r="H81" s="447">
        <v>121</v>
      </c>
      <c r="I81" s="447">
        <v>1650</v>
      </c>
      <c r="J81" s="447">
        <v>186</v>
      </c>
      <c r="K81" s="447">
        <v>0.55900000000000005</v>
      </c>
      <c r="L81" s="447">
        <v>58.3</v>
      </c>
      <c r="M81" s="447">
        <f t="shared" si="8"/>
        <v>169.8</v>
      </c>
      <c r="N81" s="450">
        <f t="shared" si="9"/>
        <v>20.344250307893102</v>
      </c>
      <c r="O81" s="450">
        <f t="shared" si="10"/>
        <v>770.9882104087568</v>
      </c>
      <c r="P81" s="450">
        <f t="shared" si="11"/>
        <v>6.1560625402931022</v>
      </c>
    </row>
    <row r="82" spans="1:16">
      <c r="A82" s="447">
        <v>177.8</v>
      </c>
      <c r="B82" s="447">
        <v>5</v>
      </c>
      <c r="C82" s="447">
        <v>21.3</v>
      </c>
      <c r="D82" s="450">
        <f t="shared" si="12"/>
        <v>27.143360527015812</v>
      </c>
      <c r="E82" s="450">
        <f t="shared" si="7"/>
        <v>1013.9687330152293</v>
      </c>
      <c r="F82" s="450">
        <f t="shared" si="13"/>
        <v>6.1119595875627324</v>
      </c>
      <c r="G82" s="447">
        <v>114</v>
      </c>
      <c r="H82" s="447">
        <v>149</v>
      </c>
      <c r="I82" s="447">
        <v>2028</v>
      </c>
      <c r="J82" s="447">
        <v>228</v>
      </c>
      <c r="K82" s="447">
        <v>0.55900000000000005</v>
      </c>
      <c r="L82" s="447">
        <v>46.9</v>
      </c>
      <c r="M82" s="447">
        <f t="shared" si="8"/>
        <v>167.8</v>
      </c>
      <c r="N82" s="450">
        <f t="shared" si="9"/>
        <v>25.294454710561887</v>
      </c>
      <c r="O82" s="450">
        <f t="shared" si="10"/>
        <v>948.62251963011829</v>
      </c>
      <c r="P82" s="450">
        <f t="shared" si="11"/>
        <v>6.1239840994241632</v>
      </c>
    </row>
    <row r="83" spans="1:16">
      <c r="A83" s="447">
        <v>177.8</v>
      </c>
      <c r="B83" s="447">
        <v>6</v>
      </c>
      <c r="C83" s="447">
        <v>25.4</v>
      </c>
      <c r="D83" s="450">
        <f t="shared" si="12"/>
        <v>32.383537073203591</v>
      </c>
      <c r="E83" s="450">
        <f t="shared" si="7"/>
        <v>1196.2170951239202</v>
      </c>
      <c r="F83" s="450">
        <f t="shared" si="13"/>
        <v>6.0777504061947107</v>
      </c>
      <c r="G83" s="447">
        <v>135</v>
      </c>
      <c r="H83" s="447">
        <v>177</v>
      </c>
      <c r="I83" s="447">
        <v>2392</v>
      </c>
      <c r="J83" s="447">
        <v>269</v>
      </c>
      <c r="K83" s="447">
        <v>0.55900000000000005</v>
      </c>
      <c r="L83" s="447">
        <v>39.299999999999997</v>
      </c>
      <c r="M83" s="447">
        <f t="shared" si="8"/>
        <v>165.8</v>
      </c>
      <c r="N83" s="450">
        <f t="shared" si="9"/>
        <v>30.19031584350887</v>
      </c>
      <c r="O83" s="450">
        <f t="shared" si="10"/>
        <v>1120.4707324736501</v>
      </c>
      <c r="P83" s="450">
        <f t="shared" si="11"/>
        <v>6.0920916769201705</v>
      </c>
    </row>
    <row r="84" spans="1:16">
      <c r="A84" s="447">
        <v>177.8</v>
      </c>
      <c r="B84" s="447">
        <v>6.3</v>
      </c>
      <c r="C84" s="447">
        <v>26.6</v>
      </c>
      <c r="D84" s="450">
        <f t="shared" si="12"/>
        <v>33.943337825710927</v>
      </c>
      <c r="E84" s="450">
        <f t="shared" si="7"/>
        <v>1249.6214363032097</v>
      </c>
      <c r="F84" s="450">
        <f t="shared" si="13"/>
        <v>6.0675303872333402</v>
      </c>
      <c r="G84" s="447">
        <v>141</v>
      </c>
      <c r="H84" s="447">
        <v>185</v>
      </c>
      <c r="I84" s="447">
        <v>2499</v>
      </c>
      <c r="J84" s="447">
        <v>281</v>
      </c>
      <c r="K84" s="447">
        <v>0.55900000000000005</v>
      </c>
      <c r="L84" s="447">
        <v>37.5</v>
      </c>
      <c r="M84" s="447">
        <f t="shared" si="8"/>
        <v>165.20000000000002</v>
      </c>
      <c r="N84" s="450">
        <f t="shared" si="9"/>
        <v>31.648477245797213</v>
      </c>
      <c r="O84" s="450">
        <f t="shared" si="10"/>
        <v>1170.9159358431955</v>
      </c>
      <c r="P84" s="450">
        <f t="shared" si="11"/>
        <v>6.0825606616374923</v>
      </c>
    </row>
    <row r="85" spans="1:16">
      <c r="A85" s="447">
        <v>177.8</v>
      </c>
      <c r="B85" s="447">
        <v>8</v>
      </c>
      <c r="C85" s="447">
        <v>33.5</v>
      </c>
      <c r="D85" s="450">
        <f t="shared" si="12"/>
        <v>42.675394606363753</v>
      </c>
      <c r="E85" s="450">
        <f t="shared" si="7"/>
        <v>1541.437386951591</v>
      </c>
      <c r="F85" s="450">
        <f t="shared" si="13"/>
        <v>6.0099958402647866</v>
      </c>
      <c r="G85" s="447">
        <v>173</v>
      </c>
      <c r="H85" s="447">
        <v>231</v>
      </c>
      <c r="I85" s="447">
        <v>3083</v>
      </c>
      <c r="J85" s="447">
        <v>347</v>
      </c>
      <c r="K85" s="447">
        <v>0.55900000000000005</v>
      </c>
      <c r="L85" s="447">
        <v>29.9</v>
      </c>
      <c r="M85" s="447">
        <f t="shared" si="8"/>
        <v>161.80000000000001</v>
      </c>
      <c r="N85" s="450">
        <f t="shared" si="9"/>
        <v>39.819008300237456</v>
      </c>
      <c r="O85" s="450">
        <f t="shared" si="10"/>
        <v>1447.3155906176698</v>
      </c>
      <c r="P85" s="450">
        <f t="shared" si="11"/>
        <v>6.0288766781217227</v>
      </c>
    </row>
    <row r="86" spans="1:16">
      <c r="A86" s="447">
        <v>177.8</v>
      </c>
      <c r="B86" s="447">
        <v>10</v>
      </c>
      <c r="C86" s="447">
        <v>41.4</v>
      </c>
      <c r="D86" s="450">
        <f t="shared" si="12"/>
        <v>52.715924727236732</v>
      </c>
      <c r="E86" s="450">
        <f t="shared" si="7"/>
        <v>1861.981813086966</v>
      </c>
      <c r="F86" s="450">
        <f t="shared" si="13"/>
        <v>5.9431515208683701</v>
      </c>
      <c r="G86" s="447">
        <v>209</v>
      </c>
      <c r="H86" s="447">
        <v>282</v>
      </c>
      <c r="I86" s="447">
        <v>3724</v>
      </c>
      <c r="J86" s="447">
        <v>419</v>
      </c>
      <c r="K86" s="447">
        <v>0.55900000000000005</v>
      </c>
      <c r="L86" s="447">
        <v>24.2</v>
      </c>
      <c r="M86" s="447">
        <f t="shared" si="8"/>
        <v>157.80000000000001</v>
      </c>
      <c r="N86" s="450">
        <f t="shared" si="9"/>
        <v>49.230327678078858</v>
      </c>
      <c r="O86" s="450">
        <f t="shared" si="10"/>
        <v>1752.5221275735141</v>
      </c>
      <c r="P86" s="450">
        <f t="shared" si="11"/>
        <v>5.9664415693108062</v>
      </c>
    </row>
    <row r="87" spans="1:16">
      <c r="A87" s="447">
        <v>177.8</v>
      </c>
      <c r="B87" s="447">
        <v>12</v>
      </c>
      <c r="C87" s="447">
        <v>49.1</v>
      </c>
      <c r="D87" s="450">
        <f t="shared" si="12"/>
        <v>62.50512743582253</v>
      </c>
      <c r="E87" s="450">
        <f t="shared" si="7"/>
        <v>2159.0552371445547</v>
      </c>
      <c r="F87" s="450">
        <f t="shared" si="13"/>
        <v>5.8772485058911723</v>
      </c>
      <c r="G87" s="447">
        <v>243</v>
      </c>
      <c r="H87" s="447">
        <v>330</v>
      </c>
      <c r="I87" s="447">
        <v>4318</v>
      </c>
      <c r="J87" s="447">
        <v>486</v>
      </c>
      <c r="K87" s="447">
        <v>0.55900000000000005</v>
      </c>
      <c r="L87" s="447">
        <v>20.399999999999999</v>
      </c>
      <c r="M87" s="447">
        <f t="shared" si="8"/>
        <v>153.80000000000001</v>
      </c>
      <c r="N87" s="450">
        <f t="shared" si="9"/>
        <v>58.424273977033081</v>
      </c>
      <c r="O87" s="450">
        <f t="shared" si="10"/>
        <v>2037.067125356773</v>
      </c>
      <c r="P87" s="450">
        <f t="shared" si="11"/>
        <v>5.904811089272882</v>
      </c>
    </row>
    <row r="88" spans="1:16">
      <c r="A88" s="447">
        <v>177.8</v>
      </c>
      <c r="B88" s="447">
        <v>12.5</v>
      </c>
      <c r="C88" s="447">
        <v>51</v>
      </c>
      <c r="D88" s="450">
        <f t="shared" si="12"/>
        <v>64.913158204799103</v>
      </c>
      <c r="E88" s="450">
        <f t="shared" si="7"/>
        <v>2229.7945724270871</v>
      </c>
      <c r="F88" s="450">
        <f t="shared" si="13"/>
        <v>5.8609235620335483</v>
      </c>
      <c r="G88" s="447">
        <v>251</v>
      </c>
      <c r="H88" s="447">
        <v>342</v>
      </c>
      <c r="I88" s="447">
        <v>4460</v>
      </c>
      <c r="J88" s="447">
        <v>502</v>
      </c>
      <c r="K88" s="447">
        <v>0.55900000000000005</v>
      </c>
      <c r="L88" s="447">
        <v>19.600000000000001</v>
      </c>
      <c r="M88" s="447">
        <f t="shared" si="8"/>
        <v>152.80000000000001</v>
      </c>
      <c r="N88" s="450">
        <f t="shared" si="9"/>
        <v>60.68879600819551</v>
      </c>
      <c r="O88" s="450">
        <f t="shared" si="10"/>
        <v>2105.0873278341683</v>
      </c>
      <c r="P88" s="450">
        <f t="shared" si="11"/>
        <v>5.8895321599003099</v>
      </c>
    </row>
    <row r="89" spans="1:16">
      <c r="A89" s="447">
        <v>193.7</v>
      </c>
      <c r="B89" s="447">
        <v>4</v>
      </c>
      <c r="C89" s="447">
        <v>18.7</v>
      </c>
      <c r="D89" s="450">
        <f t="shared" si="12"/>
        <v>23.838405055439349</v>
      </c>
      <c r="E89" s="450">
        <f t="shared" si="7"/>
        <v>1072.7905053279746</v>
      </c>
      <c r="F89" s="450">
        <f t="shared" si="13"/>
        <v>6.7083986539262748</v>
      </c>
      <c r="G89" s="447">
        <v>111</v>
      </c>
      <c r="H89" s="447">
        <v>144</v>
      </c>
      <c r="I89" s="447">
        <v>2146</v>
      </c>
      <c r="J89" s="447">
        <v>222</v>
      </c>
      <c r="K89" s="447">
        <v>0.60899999999999999</v>
      </c>
      <c r="L89" s="447">
        <v>53.4</v>
      </c>
      <c r="M89" s="447">
        <f t="shared" si="8"/>
        <v>185.7</v>
      </c>
      <c r="N89" s="450">
        <f t="shared" si="9"/>
        <v>22.202439530638387</v>
      </c>
      <c r="O89" s="450">
        <f t="shared" si="10"/>
        <v>1002.0582295447364</v>
      </c>
      <c r="P89" s="450">
        <f t="shared" si="11"/>
        <v>6.7180948564306515</v>
      </c>
    </row>
    <row r="90" spans="1:16">
      <c r="A90" s="447">
        <v>193.7</v>
      </c>
      <c r="B90" s="447">
        <v>5</v>
      </c>
      <c r="C90" s="447">
        <v>23.3</v>
      </c>
      <c r="D90" s="450">
        <f t="shared" si="12"/>
        <v>29.640926686619697</v>
      </c>
      <c r="E90" s="450">
        <f t="shared" ref="E90:E127" si="14">(((A90)/10)^4/64-((A90-B90*2)/10)^4/64)*PI()</f>
        <v>1320.2324399213078</v>
      </c>
      <c r="F90" s="450">
        <f t="shared" si="13"/>
        <v>6.6738941031454777</v>
      </c>
      <c r="G90" s="447">
        <v>136</v>
      </c>
      <c r="H90" s="447">
        <v>178</v>
      </c>
      <c r="I90" s="447">
        <v>2640</v>
      </c>
      <c r="J90" s="447">
        <v>273</v>
      </c>
      <c r="K90" s="447">
        <v>0.60899999999999999</v>
      </c>
      <c r="L90" s="447">
        <v>43</v>
      </c>
      <c r="M90" s="447">
        <f t="shared" si="8"/>
        <v>183.7</v>
      </c>
      <c r="N90" s="450">
        <f t="shared" si="9"/>
        <v>27.617191238993492</v>
      </c>
      <c r="O90" s="450">
        <f t="shared" si="10"/>
        <v>1234.5410936538074</v>
      </c>
      <c r="P90" s="450">
        <f t="shared" si="11"/>
        <v>6.6859484181378459</v>
      </c>
    </row>
    <row r="91" spans="1:16">
      <c r="A91" s="447">
        <v>193.7</v>
      </c>
      <c r="B91" s="447">
        <v>6</v>
      </c>
      <c r="C91" s="447">
        <v>27.8</v>
      </c>
      <c r="D91" s="450">
        <f t="shared" si="12"/>
        <v>35.380616464728249</v>
      </c>
      <c r="E91" s="450">
        <f t="shared" si="14"/>
        <v>1559.7230765504319</v>
      </c>
      <c r="F91" s="450">
        <f t="shared" si="13"/>
        <v>6.6395867717803023</v>
      </c>
      <c r="G91" s="447">
        <v>161</v>
      </c>
      <c r="H91" s="447">
        <v>211</v>
      </c>
      <c r="I91" s="447">
        <v>3119</v>
      </c>
      <c r="J91" s="447">
        <v>322</v>
      </c>
      <c r="K91" s="447">
        <v>0.60899999999999999</v>
      </c>
      <c r="L91" s="447">
        <v>36</v>
      </c>
      <c r="M91" s="447">
        <f t="shared" si="8"/>
        <v>181.7</v>
      </c>
      <c r="N91" s="450">
        <f t="shared" si="9"/>
        <v>32.977599677626799</v>
      </c>
      <c r="O91" s="450">
        <f t="shared" si="10"/>
        <v>1460.0943886444161</v>
      </c>
      <c r="P91" s="450">
        <f t="shared" si="11"/>
        <v>6.6539716335433807</v>
      </c>
    </row>
    <row r="92" spans="1:16">
      <c r="A92" s="447">
        <v>193.7</v>
      </c>
      <c r="B92" s="447">
        <v>6.3</v>
      </c>
      <c r="C92" s="447">
        <v>29.1</v>
      </c>
      <c r="D92" s="450">
        <f t="shared" si="12"/>
        <v>37.090271186811805</v>
      </c>
      <c r="E92" s="450">
        <f t="shared" si="14"/>
        <v>1630.0455562599525</v>
      </c>
      <c r="F92" s="450">
        <f t="shared" si="13"/>
        <v>6.6293334883681894</v>
      </c>
      <c r="G92" s="447">
        <v>168</v>
      </c>
      <c r="H92" s="447">
        <v>221</v>
      </c>
      <c r="I92" s="447">
        <v>3260</v>
      </c>
      <c r="J92" s="447">
        <v>337</v>
      </c>
      <c r="K92" s="447">
        <v>0.60899999999999999</v>
      </c>
      <c r="L92" s="447">
        <v>34.299999999999997</v>
      </c>
      <c r="M92" s="447">
        <f t="shared" si="8"/>
        <v>181.1</v>
      </c>
      <c r="N92" s="450">
        <f t="shared" si="9"/>
        <v>34.57512527162104</v>
      </c>
      <c r="O92" s="450">
        <f t="shared" si="10"/>
        <v>1526.4299414881996</v>
      </c>
      <c r="P92" s="450">
        <f t="shared" si="11"/>
        <v>6.6444120471641375</v>
      </c>
    </row>
    <row r="93" spans="1:16">
      <c r="A93" s="447">
        <v>193.7</v>
      </c>
      <c r="B93" s="447">
        <v>8</v>
      </c>
      <c r="C93" s="447">
        <v>36.6</v>
      </c>
      <c r="D93" s="450">
        <f t="shared" si="12"/>
        <v>46.671500461729963</v>
      </c>
      <c r="E93" s="450">
        <f t="shared" si="14"/>
        <v>2015.5373337338376</v>
      </c>
      <c r="F93" s="450">
        <f t="shared" si="13"/>
        <v>6.5715761047103394</v>
      </c>
      <c r="G93" s="447">
        <v>208</v>
      </c>
      <c r="H93" s="447">
        <v>276</v>
      </c>
      <c r="I93" s="447">
        <v>4031</v>
      </c>
      <c r="J93" s="447">
        <v>416</v>
      </c>
      <c r="K93" s="447">
        <v>0.60899999999999999</v>
      </c>
      <c r="L93" s="447">
        <v>27.3</v>
      </c>
      <c r="M93" s="447">
        <f t="shared" si="8"/>
        <v>177.7</v>
      </c>
      <c r="N93" s="450">
        <f t="shared" si="9"/>
        <v>43.53538674572804</v>
      </c>
      <c r="O93" s="450">
        <f t="shared" si="10"/>
        <v>1890.9672072964565</v>
      </c>
      <c r="P93" s="450">
        <f t="shared" si="11"/>
        <v>6.5905368901175247</v>
      </c>
    </row>
    <row r="94" spans="1:16">
      <c r="A94" s="447">
        <v>193.7</v>
      </c>
      <c r="B94" s="447">
        <v>10</v>
      </c>
      <c r="C94" s="447">
        <v>45.3</v>
      </c>
      <c r="D94" s="450">
        <f t="shared" si="12"/>
        <v>57.711057046444502</v>
      </c>
      <c r="E94" s="450">
        <f t="shared" si="14"/>
        <v>2441.5881829578443</v>
      </c>
      <c r="F94" s="450">
        <f t="shared" si="13"/>
        <v>6.504391785555355</v>
      </c>
      <c r="G94" s="447">
        <v>252</v>
      </c>
      <c r="H94" s="447">
        <v>338</v>
      </c>
      <c r="I94" s="447">
        <v>4883</v>
      </c>
      <c r="J94" s="447">
        <v>504</v>
      </c>
      <c r="K94" s="447">
        <v>0.60899999999999999</v>
      </c>
      <c r="L94" s="447">
        <v>22.1</v>
      </c>
      <c r="M94" s="447">
        <f t="shared" si="8"/>
        <v>173.7</v>
      </c>
      <c r="N94" s="450">
        <f t="shared" si="9"/>
        <v>53.875800734942075</v>
      </c>
      <c r="O94" s="450">
        <f t="shared" si="10"/>
        <v>2295.7724571050799</v>
      </c>
      <c r="P94" s="450">
        <f t="shared" si="11"/>
        <v>6.5278106973165189</v>
      </c>
    </row>
    <row r="95" spans="1:16">
      <c r="A95" s="447">
        <v>193.7</v>
      </c>
      <c r="B95" s="447">
        <v>12</v>
      </c>
      <c r="C95" s="447">
        <v>53.8</v>
      </c>
      <c r="D95" s="450">
        <f t="shared" si="12"/>
        <v>68.499286218871845</v>
      </c>
      <c r="E95" s="450">
        <f t="shared" si="14"/>
        <v>2839.2003710126069</v>
      </c>
      <c r="F95" s="450">
        <f t="shared" si="13"/>
        <v>6.4380596844080253</v>
      </c>
      <c r="G95" s="447">
        <v>293</v>
      </c>
      <c r="H95" s="447">
        <v>397</v>
      </c>
      <c r="I95" s="447">
        <v>5678</v>
      </c>
      <c r="J95" s="447">
        <v>586</v>
      </c>
      <c r="K95" s="447">
        <v>0.60899999999999999</v>
      </c>
      <c r="L95" s="447">
        <v>18.600000000000001</v>
      </c>
      <c r="M95" s="447">
        <f t="shared" si="8"/>
        <v>169.7</v>
      </c>
      <c r="N95" s="450">
        <f t="shared" si="9"/>
        <v>63.998841645268939</v>
      </c>
      <c r="O95" s="450">
        <f t="shared" si="10"/>
        <v>2675.5833489573993</v>
      </c>
      <c r="P95" s="450">
        <f t="shared" si="11"/>
        <v>6.4658136765607441</v>
      </c>
    </row>
    <row r="96" spans="1:16">
      <c r="A96" s="447">
        <v>193.7</v>
      </c>
      <c r="B96" s="447">
        <v>12.5</v>
      </c>
      <c r="C96" s="447">
        <v>55.9</v>
      </c>
      <c r="D96" s="450">
        <f t="shared" si="12"/>
        <v>71.157073603808811</v>
      </c>
      <c r="E96" s="450">
        <f t="shared" si="14"/>
        <v>2934.3122493710439</v>
      </c>
      <c r="F96" s="450">
        <f t="shared" si="13"/>
        <v>6.4216129204429624</v>
      </c>
      <c r="G96" s="447">
        <v>303</v>
      </c>
      <c r="H96" s="447">
        <v>411</v>
      </c>
      <c r="I96" s="447">
        <v>5869</v>
      </c>
      <c r="J96" s="447">
        <v>606</v>
      </c>
      <c r="K96" s="447">
        <v>0.60899999999999999</v>
      </c>
      <c r="L96" s="447">
        <v>17.899999999999999</v>
      </c>
      <c r="M96" s="447">
        <f t="shared" si="8"/>
        <v>168.7</v>
      </c>
      <c r="N96" s="450">
        <f t="shared" si="9"/>
        <v>66.49563732927453</v>
      </c>
      <c r="O96" s="450">
        <f t="shared" si="10"/>
        <v>2766.7543222754866</v>
      </c>
      <c r="P96" s="450">
        <f t="shared" si="11"/>
        <v>6.4504308237899881</v>
      </c>
    </row>
    <row r="97" spans="1:16">
      <c r="A97" s="447">
        <v>219.1</v>
      </c>
      <c r="B97" s="447">
        <v>4</v>
      </c>
      <c r="C97" s="447">
        <v>21.2</v>
      </c>
      <c r="D97" s="450">
        <f t="shared" si="12"/>
        <v>27.030263191486579</v>
      </c>
      <c r="E97" s="450">
        <f t="shared" si="14"/>
        <v>1563.8362148217484</v>
      </c>
      <c r="F97" s="450">
        <f t="shared" si="13"/>
        <v>7.6062482539028462</v>
      </c>
      <c r="G97" s="447">
        <v>143</v>
      </c>
      <c r="H97" s="447">
        <v>185</v>
      </c>
      <c r="I97" s="447">
        <v>3128</v>
      </c>
      <c r="J97" s="447">
        <v>286</v>
      </c>
      <c r="K97" s="447">
        <v>0.68799999999999994</v>
      </c>
      <c r="L97" s="447">
        <v>47.1</v>
      </c>
      <c r="M97" s="447">
        <f t="shared" si="8"/>
        <v>211.1</v>
      </c>
      <c r="N97" s="450">
        <f t="shared" si="9"/>
        <v>25.17086759716231</v>
      </c>
      <c r="O97" s="450">
        <f t="shared" si="10"/>
        <v>1459.9852920645521</v>
      </c>
      <c r="P97" s="450">
        <f t="shared" si="11"/>
        <v>7.6159686514585916</v>
      </c>
    </row>
    <row r="98" spans="1:16">
      <c r="A98" s="447">
        <v>219.1</v>
      </c>
      <c r="B98" s="447">
        <v>5</v>
      </c>
      <c r="C98" s="447">
        <v>26.4</v>
      </c>
      <c r="D98" s="450">
        <f t="shared" si="12"/>
        <v>33.630749356678734</v>
      </c>
      <c r="E98" s="450">
        <f t="shared" si="14"/>
        <v>1928.0428733154217</v>
      </c>
      <c r="F98" s="450">
        <f t="shared" si="13"/>
        <v>7.5716419949704479</v>
      </c>
      <c r="G98" s="447">
        <v>176</v>
      </c>
      <c r="H98" s="447">
        <v>229</v>
      </c>
      <c r="I98" s="447">
        <v>3856</v>
      </c>
      <c r="J98" s="447">
        <v>352</v>
      </c>
      <c r="K98" s="447">
        <v>0.68799999999999994</v>
      </c>
      <c r="L98" s="447">
        <v>37.9</v>
      </c>
      <c r="M98" s="447">
        <f t="shared" si="8"/>
        <v>209.1</v>
      </c>
      <c r="N98" s="450">
        <f t="shared" si="9"/>
        <v>31.327726322148397</v>
      </c>
      <c r="O98" s="450">
        <f t="shared" si="10"/>
        <v>1801.7525029571757</v>
      </c>
      <c r="P98" s="450">
        <f t="shared" si="11"/>
        <v>7.583734650553132</v>
      </c>
    </row>
    <row r="99" spans="1:16">
      <c r="A99" s="447">
        <v>219.1</v>
      </c>
      <c r="B99" s="447">
        <v>6</v>
      </c>
      <c r="C99" s="447">
        <v>31.5</v>
      </c>
      <c r="D99" s="450">
        <f t="shared" si="12"/>
        <v>40.168403668799094</v>
      </c>
      <c r="E99" s="450">
        <f t="shared" si="14"/>
        <v>2281.9474303276879</v>
      </c>
      <c r="F99" s="450">
        <f t="shared" si="13"/>
        <v>7.5372085349949023</v>
      </c>
      <c r="G99" s="447">
        <v>208</v>
      </c>
      <c r="H99" s="447">
        <v>273</v>
      </c>
      <c r="I99" s="447">
        <v>4564</v>
      </c>
      <c r="J99" s="447">
        <v>417</v>
      </c>
      <c r="K99" s="447">
        <v>0.68799999999999994</v>
      </c>
      <c r="L99" s="447">
        <v>31.7</v>
      </c>
      <c r="M99" s="447">
        <f t="shared" si="8"/>
        <v>207.1</v>
      </c>
      <c r="N99" s="450">
        <f t="shared" si="9"/>
        <v>37.430241777412682</v>
      </c>
      <c r="O99" s="450">
        <f t="shared" si="10"/>
        <v>2134.5496880942806</v>
      </c>
      <c r="P99" s="450">
        <f t="shared" si="11"/>
        <v>7.5516493893718364</v>
      </c>
    </row>
    <row r="100" spans="1:16">
      <c r="A100" s="447">
        <v>219.1</v>
      </c>
      <c r="B100" s="447">
        <v>6.3</v>
      </c>
      <c r="C100" s="447">
        <v>33.1</v>
      </c>
      <c r="D100" s="450">
        <f t="shared" si="12"/>
        <v>42.117447751086189</v>
      </c>
      <c r="E100" s="450">
        <f t="shared" si="14"/>
        <v>2386.1392583372381</v>
      </c>
      <c r="F100" s="450">
        <f t="shared" si="13"/>
        <v>7.5269125476519312</v>
      </c>
      <c r="G100" s="447">
        <v>218</v>
      </c>
      <c r="H100" s="447">
        <v>285</v>
      </c>
      <c r="I100" s="447">
        <v>4772</v>
      </c>
      <c r="J100" s="447">
        <v>436</v>
      </c>
      <c r="K100" s="447">
        <v>0.68799999999999994</v>
      </c>
      <c r="L100" s="447">
        <v>30.2</v>
      </c>
      <c r="M100" s="447">
        <f t="shared" si="8"/>
        <v>206.5</v>
      </c>
      <c r="N100" s="450">
        <f t="shared" si="9"/>
        <v>39.250399476396225</v>
      </c>
      <c r="O100" s="450">
        <f t="shared" si="10"/>
        <v>2232.663397627683</v>
      </c>
      <c r="P100" s="450">
        <f t="shared" si="11"/>
        <v>7.5420530992893484</v>
      </c>
    </row>
    <row r="101" spans="1:16">
      <c r="A101" s="447">
        <v>219.1</v>
      </c>
      <c r="B101" s="447">
        <v>8</v>
      </c>
      <c r="C101" s="447">
        <v>41.6</v>
      </c>
      <c r="D101" s="450">
        <f t="shared" si="12"/>
        <v>53.05521673382443</v>
      </c>
      <c r="E101" s="450">
        <f t="shared" si="14"/>
        <v>2959.6328734698745</v>
      </c>
      <c r="F101" s="450">
        <f t="shared" si="13"/>
        <v>7.4688695597125045</v>
      </c>
      <c r="G101" s="447">
        <v>270</v>
      </c>
      <c r="H101" s="447">
        <v>357</v>
      </c>
      <c r="I101" s="447">
        <v>5819</v>
      </c>
      <c r="J101" s="447">
        <v>540</v>
      </c>
      <c r="K101" s="447">
        <v>0.68799999999999994</v>
      </c>
      <c r="L101" s="447">
        <v>24</v>
      </c>
      <c r="M101" s="447">
        <f t="shared" si="8"/>
        <v>203.1</v>
      </c>
      <c r="N101" s="450">
        <f t="shared" si="9"/>
        <v>49.472242878775887</v>
      </c>
      <c r="O101" s="450">
        <f t="shared" si="10"/>
        <v>2773.8659389312388</v>
      </c>
      <c r="P101" s="450">
        <f t="shared" si="11"/>
        <v>7.4879327253922368</v>
      </c>
    </row>
    <row r="102" spans="1:16">
      <c r="A102" s="447">
        <v>219.1</v>
      </c>
      <c r="B102" s="447">
        <v>10</v>
      </c>
      <c r="C102" s="447">
        <v>51.6</v>
      </c>
      <c r="D102" s="450">
        <f t="shared" si="12"/>
        <v>65.690702386562577</v>
      </c>
      <c r="E102" s="450">
        <f t="shared" si="14"/>
        <v>3598.4389618161003</v>
      </c>
      <c r="F102" s="450">
        <f t="shared" si="13"/>
        <v>7.4012507388954223</v>
      </c>
      <c r="G102" s="447">
        <v>328</v>
      </c>
      <c r="H102" s="447">
        <v>438</v>
      </c>
      <c r="I102" s="447">
        <v>7197</v>
      </c>
      <c r="J102" s="447">
        <v>657</v>
      </c>
      <c r="K102" s="447">
        <v>0.68799999999999994</v>
      </c>
      <c r="L102" s="447">
        <v>19.399999999999999</v>
      </c>
      <c r="M102" s="447">
        <f t="shared" si="8"/>
        <v>199.1</v>
      </c>
      <c r="N102" s="450">
        <f t="shared" si="9"/>
        <v>61.296870901251886</v>
      </c>
      <c r="O102" s="450">
        <f t="shared" si="10"/>
        <v>3379.1838597857341</v>
      </c>
      <c r="P102" s="450">
        <f t="shared" si="11"/>
        <v>7.4248341732324219</v>
      </c>
    </row>
    <row r="103" spans="1:16">
      <c r="A103" s="447">
        <v>219.1</v>
      </c>
      <c r="B103" s="447">
        <v>12</v>
      </c>
      <c r="C103" s="447">
        <v>61.3</v>
      </c>
      <c r="D103" s="450">
        <f t="shared" si="12"/>
        <v>78.074860627013535</v>
      </c>
      <c r="E103" s="450">
        <f t="shared" si="14"/>
        <v>4199.8819536447027</v>
      </c>
      <c r="F103" s="450">
        <f t="shared" si="13"/>
        <v>7.3343719908387568</v>
      </c>
      <c r="G103" s="447">
        <v>383</v>
      </c>
      <c r="H103" s="447">
        <v>515</v>
      </c>
      <c r="I103" s="447">
        <v>8400</v>
      </c>
      <c r="J103" s="447">
        <v>767</v>
      </c>
      <c r="K103" s="447">
        <v>0.68799999999999994</v>
      </c>
      <c r="L103" s="447">
        <v>16.3</v>
      </c>
      <c r="M103" s="447">
        <f t="shared" si="8"/>
        <v>195.1</v>
      </c>
      <c r="N103" s="450">
        <f t="shared" si="9"/>
        <v>72.904125844840721</v>
      </c>
      <c r="O103" s="450">
        <f t="shared" si="10"/>
        <v>3951.7307051509683</v>
      </c>
      <c r="P103" s="450">
        <f t="shared" si="11"/>
        <v>7.3623696253312341</v>
      </c>
    </row>
    <row r="104" spans="1:16">
      <c r="A104" s="447">
        <v>219.1</v>
      </c>
      <c r="B104" s="447">
        <v>12.5</v>
      </c>
      <c r="C104" s="447">
        <v>63.7</v>
      </c>
      <c r="D104" s="450">
        <f t="shared" si="12"/>
        <v>81.131630278956408</v>
      </c>
      <c r="E104" s="450">
        <f t="shared" si="14"/>
        <v>4344.5795326759244</v>
      </c>
      <c r="F104" s="450">
        <f t="shared" si="13"/>
        <v>7.3177703229877338</v>
      </c>
      <c r="G104" s="447">
        <v>397</v>
      </c>
      <c r="H104" s="447">
        <v>534</v>
      </c>
      <c r="I104" s="447">
        <v>8689</v>
      </c>
      <c r="J104" s="447">
        <v>793</v>
      </c>
      <c r="K104" s="447">
        <v>0.68799999999999994</v>
      </c>
      <c r="L104" s="447">
        <v>15.7</v>
      </c>
      <c r="M104" s="447">
        <f t="shared" si="8"/>
        <v>194.1</v>
      </c>
      <c r="N104" s="450">
        <f t="shared" si="9"/>
        <v>75.771975037161795</v>
      </c>
      <c r="O104" s="450">
        <f t="shared" si="10"/>
        <v>4089.888606717846</v>
      </c>
      <c r="P104" s="450">
        <f t="shared" si="11"/>
        <v>7.3468544502052024</v>
      </c>
    </row>
    <row r="105" spans="1:16">
      <c r="A105" s="447">
        <v>244.5</v>
      </c>
      <c r="B105" s="447">
        <v>5</v>
      </c>
      <c r="C105" s="447">
        <v>29.5</v>
      </c>
      <c r="D105" s="450">
        <f t="shared" si="12"/>
        <v>37.620572026737776</v>
      </c>
      <c r="E105" s="450">
        <f t="shared" si="14"/>
        <v>2698.582413621697</v>
      </c>
      <c r="F105" s="450">
        <f t="shared" si="13"/>
        <v>8.4694487719095459</v>
      </c>
      <c r="G105" s="447">
        <v>221</v>
      </c>
      <c r="H105" s="447">
        <v>287</v>
      </c>
      <c r="I105" s="447">
        <v>5397</v>
      </c>
      <c r="J105" s="447">
        <v>441</v>
      </c>
      <c r="K105" s="447">
        <v>0.76800000000000002</v>
      </c>
      <c r="L105" s="447">
        <v>33.9</v>
      </c>
      <c r="M105" s="447">
        <f t="shared" si="8"/>
        <v>234.5</v>
      </c>
      <c r="N105" s="450">
        <f t="shared" si="9"/>
        <v>35.038261405303302</v>
      </c>
      <c r="O105" s="450">
        <f t="shared" si="10"/>
        <v>2520.5493816155117</v>
      </c>
      <c r="P105" s="450">
        <f t="shared" si="11"/>
        <v>8.481571567227391</v>
      </c>
    </row>
    <row r="106" spans="1:16">
      <c r="A106" s="447">
        <v>244.5</v>
      </c>
      <c r="B106" s="447">
        <v>6</v>
      </c>
      <c r="C106" s="447">
        <v>35.299999999999997</v>
      </c>
      <c r="D106" s="450">
        <f t="shared" si="12"/>
        <v>44.956190872869939</v>
      </c>
      <c r="E106" s="450">
        <f t="shared" si="14"/>
        <v>3198.5346389371625</v>
      </c>
      <c r="F106" s="450">
        <f t="shared" si="13"/>
        <v>8.4349162710722876</v>
      </c>
      <c r="G106" s="447">
        <v>262</v>
      </c>
      <c r="H106" s="447">
        <v>341</v>
      </c>
      <c r="I106" s="447">
        <v>6397</v>
      </c>
      <c r="J106" s="447">
        <v>523</v>
      </c>
      <c r="K106" s="447">
        <v>0.76800000000000002</v>
      </c>
      <c r="L106" s="447">
        <v>28.3</v>
      </c>
      <c r="M106" s="447">
        <f t="shared" si="8"/>
        <v>232.5</v>
      </c>
      <c r="N106" s="450">
        <f t="shared" si="9"/>
        <v>41.882883877198573</v>
      </c>
      <c r="O106" s="450">
        <f t="shared" si="10"/>
        <v>2990.11869843251</v>
      </c>
      <c r="P106" s="450">
        <f t="shared" si="11"/>
        <v>8.4494010734489375</v>
      </c>
    </row>
    <row r="107" spans="1:16">
      <c r="A107" s="447">
        <v>244.5</v>
      </c>
      <c r="B107" s="447">
        <v>6.3</v>
      </c>
      <c r="C107" s="447">
        <v>37</v>
      </c>
      <c r="D107" s="450">
        <f t="shared" si="12"/>
        <v>47.144624315360588</v>
      </c>
      <c r="E107" s="450">
        <f t="shared" si="14"/>
        <v>3346.0266548476957</v>
      </c>
      <c r="F107" s="450">
        <f t="shared" si="13"/>
        <v>8.4245867851188994</v>
      </c>
      <c r="G107" s="447">
        <v>274</v>
      </c>
      <c r="H107" s="447">
        <v>358</v>
      </c>
      <c r="I107" s="447">
        <v>6692</v>
      </c>
      <c r="J107" s="447">
        <v>547</v>
      </c>
      <c r="K107" s="447">
        <v>0.76800000000000002</v>
      </c>
      <c r="L107" s="447">
        <v>27</v>
      </c>
      <c r="M107" s="447">
        <f t="shared" si="8"/>
        <v>231.9</v>
      </c>
      <c r="N107" s="450">
        <f t="shared" si="9"/>
        <v>43.925673681171403</v>
      </c>
      <c r="O107" s="450">
        <f t="shared" si="10"/>
        <v>3128.8177617135921</v>
      </c>
      <c r="P107" s="450">
        <f t="shared" si="11"/>
        <v>8.439775971700902</v>
      </c>
    </row>
    <row r="108" spans="1:16">
      <c r="A108" s="447">
        <v>244.5</v>
      </c>
      <c r="B108" s="447">
        <v>8</v>
      </c>
      <c r="C108" s="447">
        <v>46.7</v>
      </c>
      <c r="D108" s="450">
        <f t="shared" si="12"/>
        <v>59.438933005918891</v>
      </c>
      <c r="E108" s="450">
        <f t="shared" si="14"/>
        <v>4160.4466904158535</v>
      </c>
      <c r="F108" s="450">
        <f t="shared" si="13"/>
        <v>8.3663201289455777</v>
      </c>
      <c r="G108" s="447">
        <v>340</v>
      </c>
      <c r="H108" s="447">
        <v>448</v>
      </c>
      <c r="I108" s="447">
        <v>8321</v>
      </c>
      <c r="J108" s="447">
        <v>681</v>
      </c>
      <c r="K108" s="447">
        <v>0.76800000000000002</v>
      </c>
      <c r="L108" s="447">
        <v>21.4</v>
      </c>
      <c r="M108" s="447">
        <f t="shared" si="8"/>
        <v>228.5</v>
      </c>
      <c r="N108" s="450">
        <f t="shared" si="9"/>
        <v>55.409099011823734</v>
      </c>
      <c r="O108" s="450">
        <f t="shared" si="10"/>
        <v>3896.146012183553</v>
      </c>
      <c r="P108" s="450">
        <f t="shared" si="11"/>
        <v>8.3854634040105402</v>
      </c>
    </row>
    <row r="109" spans="1:16">
      <c r="A109" s="447">
        <v>244.5</v>
      </c>
      <c r="B109" s="447">
        <v>10</v>
      </c>
      <c r="C109" s="447">
        <v>57.8</v>
      </c>
      <c r="D109" s="450">
        <f t="shared" si="12"/>
        <v>73.670347726680646</v>
      </c>
      <c r="E109" s="450">
        <f t="shared" si="14"/>
        <v>5073.1473423122143</v>
      </c>
      <c r="F109" s="450">
        <f t="shared" si="13"/>
        <v>8.2983620371733622</v>
      </c>
      <c r="G109" s="447">
        <v>415</v>
      </c>
      <c r="H109" s="447">
        <v>550</v>
      </c>
      <c r="I109" s="447">
        <v>10146</v>
      </c>
      <c r="J109" s="447">
        <v>830</v>
      </c>
      <c r="K109" s="447">
        <v>0.76800000000000002</v>
      </c>
      <c r="L109" s="447">
        <v>17.3</v>
      </c>
      <c r="M109" s="447">
        <f t="shared" si="8"/>
        <v>224.5</v>
      </c>
      <c r="N109" s="450">
        <f t="shared" si="9"/>
        <v>68.717941067561696</v>
      </c>
      <c r="O109" s="450">
        <f t="shared" si="10"/>
        <v>4759.1924316962804</v>
      </c>
      <c r="P109" s="450">
        <f t="shared" si="11"/>
        <v>8.3220738100548033</v>
      </c>
    </row>
    <row r="110" spans="1:16">
      <c r="A110" s="447">
        <v>244.5</v>
      </c>
      <c r="B110" s="447">
        <v>12</v>
      </c>
      <c r="C110" s="447">
        <v>68.8</v>
      </c>
      <c r="D110" s="450">
        <f t="shared" si="12"/>
        <v>87.650435035155226</v>
      </c>
      <c r="E110" s="450">
        <f t="shared" si="14"/>
        <v>5938.3443643927149</v>
      </c>
      <c r="F110" s="450">
        <f t="shared" si="13"/>
        <v>8.2310577995783749</v>
      </c>
      <c r="G110" s="447">
        <v>486</v>
      </c>
      <c r="H110" s="447">
        <v>649</v>
      </c>
      <c r="I110" s="447">
        <v>11877</v>
      </c>
      <c r="J110" s="447">
        <v>972</v>
      </c>
      <c r="K110" s="447">
        <v>0.76800000000000002</v>
      </c>
      <c r="L110" s="447">
        <v>14.5</v>
      </c>
      <c r="M110" s="447">
        <f t="shared" si="8"/>
        <v>220.5</v>
      </c>
      <c r="N110" s="450">
        <f t="shared" si="9"/>
        <v>81.809410044412488</v>
      </c>
      <c r="O110" s="450">
        <f t="shared" si="10"/>
        <v>5580.6392550699693</v>
      </c>
      <c r="P110" s="450">
        <f t="shared" si="11"/>
        <v>8.2592449110073023</v>
      </c>
    </row>
    <row r="111" spans="1:16">
      <c r="A111" s="447">
        <v>244.5</v>
      </c>
      <c r="B111" s="447">
        <v>12.5</v>
      </c>
      <c r="C111" s="447">
        <v>71.5</v>
      </c>
      <c r="D111" s="450">
        <f t="shared" si="12"/>
        <v>91.10618695410399</v>
      </c>
      <c r="E111" s="450">
        <f t="shared" si="14"/>
        <v>6147.4184354115932</v>
      </c>
      <c r="F111" s="450">
        <f t="shared" si="13"/>
        <v>8.2143357917728217</v>
      </c>
      <c r="G111" s="447">
        <v>503</v>
      </c>
      <c r="H111" s="447">
        <v>673</v>
      </c>
      <c r="I111" s="447">
        <v>12295</v>
      </c>
      <c r="J111" s="447">
        <v>1006</v>
      </c>
      <c r="K111" s="447">
        <v>0.76800000000000002</v>
      </c>
      <c r="L111" s="447">
        <v>14</v>
      </c>
      <c r="M111" s="447">
        <f t="shared" si="8"/>
        <v>219.5</v>
      </c>
      <c r="N111" s="450">
        <f t="shared" si="9"/>
        <v>85.04831274504906</v>
      </c>
      <c r="O111" s="450">
        <f t="shared" si="10"/>
        <v>5779.6607467725225</v>
      </c>
      <c r="P111" s="450">
        <f t="shared" si="11"/>
        <v>8.2436267996859254</v>
      </c>
    </row>
    <row r="112" spans="1:16">
      <c r="A112" s="447">
        <v>273</v>
      </c>
      <c r="B112" s="447">
        <v>5</v>
      </c>
      <c r="C112" s="447">
        <v>33</v>
      </c>
      <c r="D112" s="450">
        <f t="shared" si="12"/>
        <v>42.097341558103224</v>
      </c>
      <c r="E112" s="450">
        <f t="shared" si="14"/>
        <v>3780.8148670101968</v>
      </c>
      <c r="F112" s="450">
        <f t="shared" si="13"/>
        <v>9.4768797607651418</v>
      </c>
      <c r="G112" s="447">
        <v>277</v>
      </c>
      <c r="H112" s="447">
        <v>359</v>
      </c>
      <c r="I112" s="447">
        <v>7562</v>
      </c>
      <c r="J112" s="447">
        <v>554</v>
      </c>
      <c r="K112" s="447">
        <v>0.85799999999999998</v>
      </c>
      <c r="L112" s="447">
        <v>30.2</v>
      </c>
      <c r="M112" s="447">
        <f t="shared" si="8"/>
        <v>263</v>
      </c>
      <c r="N112" s="450">
        <f t="shared" si="9"/>
        <v>39.201657069473178</v>
      </c>
      <c r="O112" s="450">
        <f t="shared" si="10"/>
        <v>3529.7831103213243</v>
      </c>
      <c r="P112" s="450">
        <f t="shared" si="11"/>
        <v>9.4890295209784377</v>
      </c>
    </row>
    <row r="113" spans="1:16">
      <c r="A113" s="447">
        <v>273</v>
      </c>
      <c r="B113" s="447">
        <v>6</v>
      </c>
      <c r="C113" s="447">
        <v>39.5</v>
      </c>
      <c r="D113" s="450">
        <f t="shared" si="12"/>
        <v>50.328314310508489</v>
      </c>
      <c r="E113" s="450">
        <f t="shared" si="14"/>
        <v>4487.0837727462722</v>
      </c>
      <c r="F113" s="450">
        <f t="shared" si="13"/>
        <v>9.442258734010629</v>
      </c>
      <c r="G113" s="447">
        <v>329</v>
      </c>
      <c r="H113" s="447">
        <v>428</v>
      </c>
      <c r="I113" s="447">
        <v>8974</v>
      </c>
      <c r="J113" s="447">
        <v>657</v>
      </c>
      <c r="K113" s="447">
        <v>0.85799999999999998</v>
      </c>
      <c r="L113" s="447">
        <v>25.3</v>
      </c>
      <c r="M113" s="447">
        <f t="shared" si="8"/>
        <v>261</v>
      </c>
      <c r="N113" s="450">
        <f t="shared" si="9"/>
        <v>46.87895867420243</v>
      </c>
      <c r="O113" s="450">
        <f t="shared" si="10"/>
        <v>4192.4200115423109</v>
      </c>
      <c r="P113" s="450">
        <f t="shared" si="11"/>
        <v>9.4567828038926756</v>
      </c>
    </row>
    <row r="114" spans="1:16">
      <c r="A114" s="447">
        <v>273</v>
      </c>
      <c r="B114" s="447">
        <v>6.3</v>
      </c>
      <c r="C114" s="447">
        <v>41.4</v>
      </c>
      <c r="D114" s="450">
        <f t="shared" si="12"/>
        <v>52.785353924881058</v>
      </c>
      <c r="E114" s="450">
        <f t="shared" si="14"/>
        <v>4695.8233545390203</v>
      </c>
      <c r="F114" s="450">
        <f t="shared" si="13"/>
        <v>9.4318993315238533</v>
      </c>
      <c r="G114" s="447">
        <v>344</v>
      </c>
      <c r="H114" s="447">
        <v>448</v>
      </c>
      <c r="I114" s="447">
        <v>9392</v>
      </c>
      <c r="J114" s="447">
        <v>688</v>
      </c>
      <c r="K114" s="447">
        <v>0.85799999999999998</v>
      </c>
      <c r="L114" s="447">
        <v>24.1</v>
      </c>
      <c r="M114" s="447">
        <f t="shared" si="8"/>
        <v>260.39999999999998</v>
      </c>
      <c r="N114" s="450">
        <f t="shared" si="9"/>
        <v>49.171552218025447</v>
      </c>
      <c r="O114" s="450">
        <f t="shared" si="10"/>
        <v>4388.4775521203464</v>
      </c>
      <c r="P114" s="450">
        <f t="shared" si="11"/>
        <v>9.4471319564458316</v>
      </c>
    </row>
    <row r="115" spans="1:16">
      <c r="A115" s="447">
        <v>273</v>
      </c>
      <c r="B115" s="447">
        <v>8</v>
      </c>
      <c r="C115" s="447">
        <v>52.3</v>
      </c>
      <c r="D115" s="450">
        <f t="shared" si="12"/>
        <v>66.601764256103621</v>
      </c>
      <c r="E115" s="450">
        <f t="shared" si="14"/>
        <v>5851.7142597465881</v>
      </c>
      <c r="F115" s="450">
        <f t="shared" si="13"/>
        <v>9.3734332024077531</v>
      </c>
      <c r="G115" s="447">
        <v>429</v>
      </c>
      <c r="H115" s="447">
        <v>562</v>
      </c>
      <c r="I115" s="447">
        <v>11703</v>
      </c>
      <c r="J115" s="447">
        <v>857</v>
      </c>
      <c r="K115" s="447">
        <v>0.85799999999999998</v>
      </c>
      <c r="L115" s="447">
        <v>19.100000000000001</v>
      </c>
      <c r="M115" s="447">
        <f t="shared" si="8"/>
        <v>257</v>
      </c>
      <c r="N115" s="450">
        <f t="shared" si="9"/>
        <v>62.070532074495532</v>
      </c>
      <c r="O115" s="450">
        <f t="shared" si="10"/>
        <v>5475.9761769678198</v>
      </c>
      <c r="P115" s="450">
        <f t="shared" si="11"/>
        <v>9.3926478694774875</v>
      </c>
    </row>
    <row r="116" spans="1:16">
      <c r="A116" s="447">
        <v>273</v>
      </c>
      <c r="B116" s="447">
        <v>10</v>
      </c>
      <c r="C116" s="447">
        <v>64.8</v>
      </c>
      <c r="D116" s="450">
        <f t="shared" si="12"/>
        <v>82.623886789411557</v>
      </c>
      <c r="E116" s="450">
        <f t="shared" si="14"/>
        <v>7154.092517519688</v>
      </c>
      <c r="F116" s="450">
        <f t="shared" si="13"/>
        <v>9.3051732923143362</v>
      </c>
      <c r="G116" s="447">
        <v>524</v>
      </c>
      <c r="H116" s="447">
        <v>692</v>
      </c>
      <c r="I116" s="447">
        <v>14308</v>
      </c>
      <c r="J116" s="447">
        <v>1048</v>
      </c>
      <c r="K116" s="447">
        <v>0.85799999999999998</v>
      </c>
      <c r="L116" s="447">
        <v>15.4</v>
      </c>
      <c r="M116" s="447">
        <f t="shared" si="8"/>
        <v>253</v>
      </c>
      <c r="N116" s="450">
        <f t="shared" si="9"/>
        <v>77.044732395901448</v>
      </c>
      <c r="O116" s="450">
        <f t="shared" si="10"/>
        <v>6705.2203954800916</v>
      </c>
      <c r="P116" s="450">
        <f t="shared" si="11"/>
        <v>9.328999142458958</v>
      </c>
    </row>
    <row r="117" spans="1:16">
      <c r="A117" s="447">
        <v>273</v>
      </c>
      <c r="B117" s="447">
        <v>12</v>
      </c>
      <c r="C117" s="447">
        <v>77.2</v>
      </c>
      <c r="D117" s="450">
        <f t="shared" si="12"/>
        <v>98.394681910432325</v>
      </c>
      <c r="E117" s="450">
        <f t="shared" si="14"/>
        <v>8396.141200769589</v>
      </c>
      <c r="F117" s="450">
        <f t="shared" si="13"/>
        <v>9.2374915426213029</v>
      </c>
      <c r="G117" s="447">
        <v>615</v>
      </c>
      <c r="H117" s="447">
        <v>818</v>
      </c>
      <c r="I117" s="447">
        <v>16792</v>
      </c>
      <c r="J117" s="447">
        <v>1230</v>
      </c>
      <c r="K117" s="447">
        <v>0.85799999999999998</v>
      </c>
      <c r="L117" s="447">
        <v>12.9</v>
      </c>
      <c r="M117" s="447">
        <f t="shared" si="8"/>
        <v>249</v>
      </c>
      <c r="N117" s="450">
        <f t="shared" si="9"/>
        <v>91.801559638420173</v>
      </c>
      <c r="O117" s="450">
        <f t="shared" si="10"/>
        <v>7881.7068093820708</v>
      </c>
      <c r="P117" s="450">
        <f t="shared" si="11"/>
        <v>9.2658466423743473</v>
      </c>
    </row>
    <row r="118" spans="1:16">
      <c r="A118" s="447">
        <v>273</v>
      </c>
      <c r="B118" s="447">
        <v>12.5</v>
      </c>
      <c r="C118" s="447">
        <v>80.3</v>
      </c>
      <c r="D118" s="450">
        <f t="shared" si="12"/>
        <v>102.29811078251764</v>
      </c>
      <c r="E118" s="450">
        <f t="shared" si="14"/>
        <v>8697.449315048887</v>
      </c>
      <c r="F118" s="450">
        <f t="shared" si="13"/>
        <v>9.220662937121169</v>
      </c>
      <c r="G118" s="447">
        <v>637</v>
      </c>
      <c r="H118" s="447">
        <v>849</v>
      </c>
      <c r="I118" s="447">
        <v>17395</v>
      </c>
      <c r="J118" s="447">
        <v>1274</v>
      </c>
      <c r="K118" s="447">
        <v>0.85799999999999998</v>
      </c>
      <c r="L118" s="447">
        <v>12.5</v>
      </c>
      <c r="M118" s="447">
        <f t="shared" si="8"/>
        <v>248</v>
      </c>
      <c r="N118" s="450">
        <f t="shared" si="9"/>
        <v>95.456801905473753</v>
      </c>
      <c r="O118" s="450">
        <f t="shared" si="10"/>
        <v>8167.764983823181</v>
      </c>
      <c r="P118" s="450">
        <f t="shared" si="11"/>
        <v>9.2501372456034368</v>
      </c>
    </row>
    <row r="119" spans="1:16">
      <c r="A119" s="447">
        <v>323.89999999999998</v>
      </c>
      <c r="B119" s="447">
        <v>5</v>
      </c>
      <c r="C119" s="447">
        <v>39.299999999999997</v>
      </c>
      <c r="D119" s="450">
        <f t="shared" si="12"/>
        <v>50.092694861489242</v>
      </c>
      <c r="E119" s="450">
        <f t="shared" si="14"/>
        <v>6369.4245327079316</v>
      </c>
      <c r="F119" s="450">
        <f t="shared" si="13"/>
        <v>11.276203372589571</v>
      </c>
      <c r="G119" s="447">
        <v>393</v>
      </c>
      <c r="H119" s="447">
        <v>509</v>
      </c>
      <c r="I119" s="447">
        <v>12739</v>
      </c>
      <c r="J119" s="447">
        <v>787</v>
      </c>
      <c r="K119" s="447">
        <v>1.02</v>
      </c>
      <c r="L119" s="447">
        <v>25.4</v>
      </c>
      <c r="M119" s="447">
        <f t="shared" si="8"/>
        <v>313.89999999999998</v>
      </c>
      <c r="N119" s="450">
        <f t="shared" si="9"/>
        <v>46.637335641622187</v>
      </c>
      <c r="O119" s="450">
        <f t="shared" si="10"/>
        <v>5942.8898723566981</v>
      </c>
      <c r="P119" s="450">
        <f t="shared" si="11"/>
        <v>11.288389223002563</v>
      </c>
    </row>
    <row r="120" spans="1:16">
      <c r="A120" s="447">
        <v>323.89999999999998</v>
      </c>
      <c r="B120" s="447">
        <v>6</v>
      </c>
      <c r="C120" s="447">
        <v>47</v>
      </c>
      <c r="D120" s="450">
        <f t="shared" si="12"/>
        <v>59.922738274571714</v>
      </c>
      <c r="E120" s="450">
        <f t="shared" si="14"/>
        <v>7572.4671461610069</v>
      </c>
      <c r="F120" s="450">
        <f t="shared" si="13"/>
        <v>11.24146398384126</v>
      </c>
      <c r="G120" s="447">
        <v>468</v>
      </c>
      <c r="H120" s="447">
        <v>606</v>
      </c>
      <c r="I120" s="447">
        <v>15145</v>
      </c>
      <c r="J120" s="447">
        <v>935</v>
      </c>
      <c r="K120" s="447">
        <v>1.02</v>
      </c>
      <c r="L120" s="447">
        <v>21.3</v>
      </c>
      <c r="M120" s="447">
        <f t="shared" si="8"/>
        <v>311.89999999999998</v>
      </c>
      <c r="N120" s="450">
        <f t="shared" si="9"/>
        <v>55.801772960781229</v>
      </c>
      <c r="O120" s="450">
        <f t="shared" si="10"/>
        <v>7069.9980576802764</v>
      </c>
      <c r="P120" s="450">
        <f t="shared" si="11"/>
        <v>11.256040533864507</v>
      </c>
    </row>
    <row r="121" spans="1:16">
      <c r="A121" s="447">
        <v>323.89999999999998</v>
      </c>
      <c r="B121" s="447">
        <v>6.3</v>
      </c>
      <c r="C121" s="447">
        <v>49.3</v>
      </c>
      <c r="D121" s="450">
        <f t="shared" si="12"/>
        <v>62.859499087147441</v>
      </c>
      <c r="E121" s="450">
        <f t="shared" si="14"/>
        <v>7928.8968501994723</v>
      </c>
      <c r="F121" s="450">
        <f t="shared" si="13"/>
        <v>11.23106462006165</v>
      </c>
      <c r="G121" s="447">
        <v>490</v>
      </c>
      <c r="H121" s="447">
        <v>636</v>
      </c>
      <c r="I121" s="447">
        <v>15858</v>
      </c>
      <c r="J121" s="447">
        <v>979</v>
      </c>
      <c r="K121" s="447">
        <v>1.02</v>
      </c>
      <c r="L121" s="447">
        <v>20.3</v>
      </c>
      <c r="M121" s="447">
        <f t="shared" si="8"/>
        <v>311.29999999999995</v>
      </c>
      <c r="N121" s="450">
        <f t="shared" si="9"/>
        <v>58.540507218933186</v>
      </c>
      <c r="O121" s="450">
        <f t="shared" si="10"/>
        <v>7404.2330303071885</v>
      </c>
      <c r="P121" s="450">
        <f t="shared" si="11"/>
        <v>11.246355274154404</v>
      </c>
    </row>
    <row r="122" spans="1:16">
      <c r="A122" s="447">
        <v>323.89999999999998</v>
      </c>
      <c r="B122" s="447">
        <v>8</v>
      </c>
      <c r="C122" s="447">
        <v>62.3</v>
      </c>
      <c r="D122" s="450">
        <f t="shared" si="12"/>
        <v>79.394329541521245</v>
      </c>
      <c r="E122" s="450">
        <f t="shared" si="14"/>
        <v>9910.0806001313485</v>
      </c>
      <c r="F122" s="450">
        <f t="shared" si="13"/>
        <v>11.172332455669231</v>
      </c>
      <c r="G122" s="447">
        <v>612</v>
      </c>
      <c r="H122" s="447">
        <v>799</v>
      </c>
      <c r="I122" s="447">
        <v>19820</v>
      </c>
      <c r="J122" s="447">
        <v>1224</v>
      </c>
      <c r="K122" s="447">
        <v>1.02</v>
      </c>
      <c r="L122" s="447">
        <v>16</v>
      </c>
      <c r="M122" s="447">
        <f t="shared" si="8"/>
        <v>307.89999999999998</v>
      </c>
      <c r="N122" s="450">
        <f t="shared" si="9"/>
        <v>73.967617789933925</v>
      </c>
      <c r="O122" s="450">
        <f t="shared" si="10"/>
        <v>9264.6554166894621</v>
      </c>
      <c r="P122" s="450">
        <f t="shared" si="11"/>
        <v>11.191642261080377</v>
      </c>
    </row>
    <row r="123" spans="1:16">
      <c r="A123" s="447">
        <v>323.89999999999998</v>
      </c>
      <c r="B123" s="447">
        <v>10</v>
      </c>
      <c r="C123" s="447">
        <v>77.400000000000006</v>
      </c>
      <c r="D123" s="450">
        <f t="shared" si="12"/>
        <v>98.614593396183608</v>
      </c>
      <c r="E123" s="450">
        <f t="shared" si="14"/>
        <v>12158.342374388014</v>
      </c>
      <c r="F123" s="450">
        <f t="shared" si="13"/>
        <v>11.103671127154309</v>
      </c>
      <c r="G123" s="447">
        <v>751</v>
      </c>
      <c r="H123" s="447">
        <v>986</v>
      </c>
      <c r="I123" s="447">
        <v>24317</v>
      </c>
      <c r="J123" s="447">
        <v>1501</v>
      </c>
      <c r="K123" s="447">
        <v>1.02</v>
      </c>
      <c r="L123" s="447">
        <v>12.9</v>
      </c>
      <c r="M123" s="447">
        <f t="shared" si="8"/>
        <v>303.89999999999998</v>
      </c>
      <c r="N123" s="450">
        <f t="shared" si="9"/>
        <v>91.916089540199451</v>
      </c>
      <c r="O123" s="450">
        <f t="shared" si="10"/>
        <v>11381.469574026065</v>
      </c>
      <c r="P123" s="450">
        <f t="shared" si="11"/>
        <v>11.127648561129186</v>
      </c>
    </row>
    <row r="124" spans="1:16">
      <c r="A124" s="447">
        <v>323.89999999999998</v>
      </c>
      <c r="B124" s="447">
        <v>12</v>
      </c>
      <c r="C124" s="447">
        <v>92.3</v>
      </c>
      <c r="D124" s="450">
        <f t="shared" si="12"/>
        <v>117.58352983855877</v>
      </c>
      <c r="E124" s="450">
        <f t="shared" si="14"/>
        <v>14319.558900593494</v>
      </c>
      <c r="F124" s="450">
        <f t="shared" si="13"/>
        <v>11.035488774857235</v>
      </c>
      <c r="G124" s="447">
        <v>884</v>
      </c>
      <c r="H124" s="447">
        <v>1168</v>
      </c>
      <c r="I124" s="447">
        <v>28639</v>
      </c>
      <c r="J124" s="447">
        <v>1768</v>
      </c>
      <c r="K124" s="447">
        <v>1.02</v>
      </c>
      <c r="L124" s="447">
        <v>10.8</v>
      </c>
      <c r="M124" s="447">
        <f t="shared" si="8"/>
        <v>299.89999999999998</v>
      </c>
      <c r="N124" s="450">
        <f t="shared" si="9"/>
        <v>109.64718821157777</v>
      </c>
      <c r="O124" s="450">
        <f t="shared" si="10"/>
        <v>13422.303365676013</v>
      </c>
      <c r="P124" s="450">
        <f t="shared" si="11"/>
        <v>11.064066454066523</v>
      </c>
    </row>
    <row r="125" spans="1:16">
      <c r="A125" s="447">
        <v>323.89999999999998</v>
      </c>
      <c r="B125" s="447">
        <v>12.5</v>
      </c>
      <c r="C125" s="447">
        <v>96</v>
      </c>
      <c r="D125" s="450">
        <f t="shared" si="12"/>
        <v>122.28649404098269</v>
      </c>
      <c r="E125" s="450">
        <f t="shared" si="14"/>
        <v>14846.529625485318</v>
      </c>
      <c r="F125" s="450">
        <f t="shared" si="13"/>
        <v>11.018519070183626</v>
      </c>
      <c r="G125" s="447">
        <v>917</v>
      </c>
      <c r="H125" s="447">
        <v>1213</v>
      </c>
      <c r="I125" s="447">
        <v>29693</v>
      </c>
      <c r="J125" s="447">
        <v>1833</v>
      </c>
      <c r="K125" s="447">
        <v>1.02</v>
      </c>
      <c r="L125" s="447">
        <v>10.4</v>
      </c>
      <c r="M125" s="447">
        <f t="shared" si="8"/>
        <v>298.89999999999998</v>
      </c>
      <c r="N125" s="450">
        <f t="shared" si="9"/>
        <v>114.04599833584624</v>
      </c>
      <c r="O125" s="450">
        <f t="shared" si="10"/>
        <v>13920.856034426924</v>
      </c>
      <c r="P125" s="450">
        <f t="shared" si="11"/>
        <v>11.048236072446141</v>
      </c>
    </row>
    <row r="126" spans="1:16">
      <c r="A126" s="447">
        <v>323.89999999999998</v>
      </c>
      <c r="B126" s="447">
        <v>14</v>
      </c>
      <c r="C126" s="447">
        <v>107</v>
      </c>
      <c r="D126" s="450">
        <f t="shared" si="12"/>
        <v>136.30113886864675</v>
      </c>
      <c r="E126" s="450">
        <f t="shared" si="14"/>
        <v>16396.006451120953</v>
      </c>
      <c r="F126" s="450">
        <f t="shared" si="13"/>
        <v>10.967794331587378</v>
      </c>
      <c r="G126" s="447">
        <v>1012</v>
      </c>
      <c r="H126" s="447">
        <v>1345</v>
      </c>
      <c r="I126" s="447">
        <v>32792</v>
      </c>
      <c r="J126" s="447">
        <v>2025</v>
      </c>
      <c r="K126" s="447">
        <v>1.02</v>
      </c>
      <c r="L126" s="447">
        <v>9.4</v>
      </c>
      <c r="M126" s="447">
        <f t="shared" si="8"/>
        <v>295.89999999999998</v>
      </c>
      <c r="N126" s="450">
        <f t="shared" si="9"/>
        <v>127.16091380406895</v>
      </c>
      <c r="O126" s="450">
        <f t="shared" si="10"/>
        <v>15388.997066908294</v>
      </c>
      <c r="P126" s="450">
        <f t="shared" si="11"/>
        <v>11.000903076566045</v>
      </c>
    </row>
    <row r="127" spans="1:16">
      <c r="A127" s="447">
        <v>323.89999999999998</v>
      </c>
      <c r="B127" s="447">
        <v>15</v>
      </c>
      <c r="C127" s="447">
        <v>114.3</v>
      </c>
      <c r="D127" s="450">
        <f t="shared" si="12"/>
        <v>145.56569560408306</v>
      </c>
      <c r="E127" s="450">
        <f t="shared" si="14"/>
        <v>17403.144948941266</v>
      </c>
      <c r="F127" s="450">
        <f t="shared" si="13"/>
        <v>10.93413291029518</v>
      </c>
      <c r="G127" s="447">
        <v>1074</v>
      </c>
      <c r="H127" s="447">
        <v>1432</v>
      </c>
      <c r="I127" s="447">
        <v>34806</v>
      </c>
      <c r="J127" s="447">
        <v>2149</v>
      </c>
      <c r="K127" s="447">
        <v>1.02</v>
      </c>
      <c r="L127" s="447">
        <v>8.8000000000000007</v>
      </c>
      <c r="M127" s="447">
        <f t="shared" si="8"/>
        <v>293.89999999999998</v>
      </c>
      <c r="N127" s="450">
        <f t="shared" si="9"/>
        <v>135.83626169573182</v>
      </c>
      <c r="O127" s="450">
        <f t="shared" si="10"/>
        <v>16345.110300693195</v>
      </c>
      <c r="P127" s="450">
        <f t="shared" si="11"/>
        <v>10.969480673669104</v>
      </c>
    </row>
    <row r="128" spans="1:16">
      <c r="D128" s="450"/>
      <c r="E128" s="450"/>
      <c r="N128" s="450"/>
      <c r="O128" s="450"/>
      <c r="P128" s="450"/>
    </row>
  </sheetData>
  <mergeCells count="1">
    <mergeCell ref="N13:P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14"/>
  <sheetViews>
    <sheetView tabSelected="1" zoomScale="106" zoomScaleNormal="106" workbookViewId="0">
      <pane xSplit="2" ySplit="16" topLeftCell="C19" activePane="bottomRight" state="frozen"/>
      <selection activeCell="A3" sqref="A3"/>
      <selection pane="topRight" activeCell="B3" sqref="B3"/>
      <selection pane="bottomLeft" activeCell="A18" sqref="A18"/>
      <selection pane="bottomRight" activeCell="X8" sqref="X8"/>
    </sheetView>
  </sheetViews>
  <sheetFormatPr defaultColWidth="3.85546875" defaultRowHeight="11.25"/>
  <cols>
    <col min="1" max="1" width="2.5703125" style="3" bestFit="1" customWidth="1"/>
    <col min="2" max="2" width="10.7109375" style="3" customWidth="1"/>
    <col min="3" max="3" width="5.140625" style="1" customWidth="1"/>
    <col min="4" max="4" width="4.28515625" style="1" customWidth="1"/>
    <col min="5" max="5" width="4.140625" style="1" customWidth="1"/>
    <col min="6" max="7" width="5.140625" style="1" customWidth="1"/>
    <col min="8" max="9" width="5.140625" style="4" customWidth="1"/>
    <col min="10" max="10" width="6.42578125" style="1" customWidth="1"/>
    <col min="11" max="16" width="6.140625" style="1" customWidth="1"/>
    <col min="17" max="17" width="10.7109375" style="3" customWidth="1"/>
    <col min="18" max="18" width="4.7109375" style="1" customWidth="1"/>
    <col min="19" max="20" width="5.7109375" style="1" customWidth="1"/>
    <col min="21" max="21" width="5.28515625" style="1" customWidth="1"/>
    <col min="22" max="22" width="5.7109375" style="1" customWidth="1"/>
    <col min="23" max="23" width="6.140625" style="1" customWidth="1"/>
    <col min="24" max="25" width="5.7109375" style="1" customWidth="1"/>
    <col min="26" max="26" width="5.85546875" style="1" customWidth="1"/>
    <col min="27" max="27" width="7" style="1" customWidth="1"/>
    <col min="28" max="28" width="6.140625" style="1" customWidth="1"/>
    <col min="29" max="29" width="5.7109375" style="2" customWidth="1"/>
    <col min="30" max="30" width="6.85546875" style="2" customWidth="1"/>
    <col min="31" max="32" width="4.7109375" style="2" customWidth="1"/>
    <col min="33" max="33" width="3.140625" style="2" customWidth="1"/>
    <col min="34" max="34" width="4.7109375" style="2" customWidth="1"/>
    <col min="35" max="35" width="5" style="1" hidden="1" customWidth="1"/>
    <col min="36" max="37" width="13.28515625" style="1" hidden="1" customWidth="1"/>
    <col min="38" max="38" width="2.85546875" style="1" customWidth="1"/>
    <col min="39" max="133" width="13.28515625" style="1" customWidth="1"/>
    <col min="134" max="16384" width="3.85546875" style="1"/>
  </cols>
  <sheetData>
    <row r="1" spans="1:36" ht="18" customHeight="1"/>
    <row r="2" spans="1:36" ht="12" customHeight="1" thickBot="1"/>
    <row r="3" spans="1:36" s="61" customFormat="1" ht="16.5" thickTop="1">
      <c r="C3" s="115"/>
      <c r="D3" s="115"/>
      <c r="E3" s="115"/>
      <c r="F3" s="112"/>
      <c r="G3" s="112"/>
      <c r="I3" s="112"/>
      <c r="J3" s="115"/>
      <c r="K3" s="115"/>
      <c r="L3" s="112"/>
      <c r="N3" s="114"/>
      <c r="AC3" s="111"/>
      <c r="AD3" s="111"/>
      <c r="AE3" s="109"/>
      <c r="AF3" s="109"/>
      <c r="AG3" s="109"/>
      <c r="AH3" s="109"/>
      <c r="AI3" s="109"/>
      <c r="AJ3" s="85"/>
    </row>
    <row r="4" spans="1:36" s="61" customFormat="1" ht="15.75">
      <c r="C4" s="115"/>
      <c r="D4" s="115"/>
      <c r="E4" s="115"/>
      <c r="F4" s="112"/>
      <c r="G4" s="112"/>
      <c r="I4" s="112"/>
      <c r="J4" s="115"/>
      <c r="K4" s="115"/>
      <c r="L4" s="112"/>
      <c r="N4" s="114"/>
      <c r="AC4" s="111"/>
      <c r="AD4" s="111"/>
      <c r="AE4" s="109"/>
      <c r="AF4" s="109"/>
      <c r="AG4" s="109"/>
      <c r="AH4" s="109"/>
      <c r="AI4" s="109"/>
      <c r="AJ4" s="110"/>
    </row>
    <row r="5" spans="1:36" s="61" customFormat="1" ht="20.25">
      <c r="A5" s="116"/>
      <c r="B5" s="116" t="s">
        <v>72</v>
      </c>
      <c r="C5" s="115"/>
      <c r="D5" s="115"/>
      <c r="E5" s="115"/>
      <c r="F5" s="112"/>
      <c r="G5" s="112"/>
      <c r="I5" s="112"/>
      <c r="J5" s="115"/>
      <c r="K5" s="115"/>
      <c r="L5" s="112"/>
      <c r="N5" s="114"/>
      <c r="AC5" s="111"/>
      <c r="AD5" s="111"/>
      <c r="AE5" s="109"/>
      <c r="AF5" s="109"/>
      <c r="AG5" s="109"/>
      <c r="AH5" s="109"/>
      <c r="AI5" s="109"/>
      <c r="AJ5" s="110"/>
    </row>
    <row r="6" spans="1:36" s="61" customFormat="1" ht="21" thickBot="1">
      <c r="A6" s="116"/>
      <c r="B6" s="116" t="s">
        <v>71</v>
      </c>
      <c r="C6" s="115"/>
      <c r="D6" s="115"/>
      <c r="E6" s="115"/>
      <c r="F6" s="112"/>
      <c r="G6" s="112"/>
      <c r="I6" s="112"/>
      <c r="J6" s="115"/>
      <c r="K6" s="115"/>
      <c r="L6" s="112"/>
      <c r="N6" s="114"/>
      <c r="AC6" s="111"/>
      <c r="AD6" s="111"/>
      <c r="AE6" s="109"/>
      <c r="AF6" s="109"/>
      <c r="AG6" s="109"/>
      <c r="AH6" s="109"/>
      <c r="AI6" s="109"/>
      <c r="AJ6" s="76"/>
    </row>
    <row r="7" spans="1:36" s="61" customFormat="1" ht="21.75" thickTop="1" thickBot="1">
      <c r="A7" s="116"/>
      <c r="B7" s="116"/>
      <c r="C7" s="115"/>
      <c r="D7" s="115"/>
      <c r="E7" s="115"/>
      <c r="F7" s="112"/>
      <c r="G7" s="112"/>
      <c r="I7" s="112"/>
      <c r="J7" s="115"/>
      <c r="K7" s="115"/>
      <c r="L7" s="112"/>
      <c r="N7" s="114"/>
      <c r="AC7" s="111"/>
      <c r="AD7" s="111"/>
      <c r="AE7" s="109"/>
      <c r="AF7" s="109"/>
      <c r="AG7" s="109"/>
      <c r="AH7" s="109"/>
      <c r="AI7" s="109"/>
      <c r="AJ7" s="110"/>
    </row>
    <row r="8" spans="1:36" s="61" customFormat="1" ht="14.1" customHeight="1" thickTop="1">
      <c r="B8" s="61" t="s">
        <v>70</v>
      </c>
      <c r="G8" s="112"/>
      <c r="I8" s="113"/>
      <c r="L8" s="112"/>
      <c r="AC8" s="111"/>
      <c r="AD8" s="111"/>
      <c r="AE8" s="109"/>
      <c r="AF8" s="109"/>
      <c r="AG8" s="109"/>
      <c r="AH8" s="109"/>
      <c r="AI8" s="109"/>
      <c r="AJ8" s="85"/>
    </row>
    <row r="9" spans="1:36" s="61" customFormat="1" ht="14.1" customHeight="1">
      <c r="G9" s="112"/>
      <c r="I9" s="113"/>
      <c r="L9" s="112"/>
      <c r="AC9" s="111"/>
      <c r="AD9" s="111"/>
      <c r="AE9" s="109"/>
      <c r="AF9" s="109"/>
      <c r="AG9" s="109"/>
      <c r="AH9" s="109"/>
      <c r="AI9" s="109"/>
      <c r="AJ9" s="110"/>
    </row>
    <row r="10" spans="1:36" s="61" customFormat="1" ht="14.1" customHeight="1">
      <c r="G10" s="112"/>
      <c r="I10" s="113"/>
      <c r="L10" s="112"/>
      <c r="AC10" s="111"/>
      <c r="AD10" s="111"/>
      <c r="AE10" s="109"/>
      <c r="AF10" s="109"/>
      <c r="AG10" s="109"/>
      <c r="AH10" s="109"/>
      <c r="AI10" s="109"/>
      <c r="AJ10" s="110"/>
    </row>
    <row r="11" spans="1:36" s="61" customFormat="1" ht="14.1" customHeight="1">
      <c r="G11" s="112"/>
      <c r="I11" s="113"/>
      <c r="L11" s="112"/>
      <c r="AC11" s="111"/>
      <c r="AD11" s="111"/>
      <c r="AE11" s="109"/>
      <c r="AF11" s="109"/>
      <c r="AG11" s="109"/>
      <c r="AH11" s="109"/>
      <c r="AI11" s="109"/>
      <c r="AJ11" s="110"/>
    </row>
    <row r="12" spans="1:36" s="61" customFormat="1" ht="14.1" customHeight="1" thickBot="1">
      <c r="AE12" s="109"/>
      <c r="AF12" s="109"/>
      <c r="AG12" s="109"/>
      <c r="AH12" s="109"/>
      <c r="AI12" s="109"/>
      <c r="AJ12" s="76"/>
    </row>
    <row r="13" spans="1:36" s="51" customFormat="1" ht="14.1" customHeight="1" thickTop="1" thickBot="1">
      <c r="A13" s="104"/>
      <c r="B13" s="487"/>
      <c r="C13" s="488"/>
      <c r="D13" s="487"/>
      <c r="E13" s="489"/>
      <c r="F13" s="487"/>
      <c r="G13" s="487"/>
      <c r="H13" s="489"/>
      <c r="I13" s="490"/>
      <c r="J13" s="491" t="s">
        <v>63</v>
      </c>
      <c r="K13" s="489"/>
      <c r="L13" s="489"/>
      <c r="M13" s="489"/>
      <c r="N13" s="492"/>
      <c r="O13" s="490"/>
      <c r="P13" s="487"/>
      <c r="Q13" s="490"/>
      <c r="R13" s="487"/>
      <c r="S13" s="490"/>
      <c r="T13" s="493"/>
      <c r="U13" s="494"/>
      <c r="V13" s="494"/>
      <c r="W13" s="494"/>
      <c r="X13" s="495"/>
      <c r="Y13" s="494" t="s">
        <v>69</v>
      </c>
      <c r="Z13" s="494"/>
      <c r="AA13" s="494"/>
      <c r="AB13" s="494"/>
      <c r="AC13" s="494"/>
      <c r="AD13" s="496"/>
      <c r="AE13" s="497"/>
      <c r="AF13" s="498"/>
      <c r="AG13" s="499" t="s">
        <v>68</v>
      </c>
      <c r="AH13" s="499"/>
      <c r="AI13" s="500"/>
    </row>
    <row r="14" spans="1:36" s="51" customFormat="1" ht="14.1" customHeight="1" thickTop="1" thickBot="1">
      <c r="A14" s="96"/>
      <c r="B14" s="501" t="s">
        <v>63</v>
      </c>
      <c r="C14" s="502"/>
      <c r="D14" s="501"/>
      <c r="E14" s="503"/>
      <c r="F14" s="501" t="s">
        <v>67</v>
      </c>
      <c r="G14" s="501"/>
      <c r="H14" s="503"/>
      <c r="I14" s="504"/>
      <c r="J14" s="505" t="s">
        <v>66</v>
      </c>
      <c r="K14" s="503"/>
      <c r="L14" s="503" t="s">
        <v>65</v>
      </c>
      <c r="M14" s="503"/>
      <c r="N14" s="506"/>
      <c r="O14" s="504"/>
      <c r="P14" s="501" t="s">
        <v>64</v>
      </c>
      <c r="Q14" s="504"/>
      <c r="R14" s="501" t="s">
        <v>63</v>
      </c>
      <c r="S14" s="504"/>
      <c r="T14" s="507" t="s">
        <v>1131</v>
      </c>
      <c r="U14" s="508"/>
      <c r="V14" s="508"/>
      <c r="W14" s="508"/>
      <c r="X14" s="509"/>
      <c r="Y14" s="507" t="s">
        <v>1132</v>
      </c>
      <c r="Z14" s="508"/>
      <c r="AA14" s="508"/>
      <c r="AB14" s="509"/>
      <c r="AC14" s="510"/>
      <c r="AD14" s="511" t="s">
        <v>284</v>
      </c>
      <c r="AE14" s="512" t="s">
        <v>1119</v>
      </c>
      <c r="AF14" s="513"/>
      <c r="AG14" s="514" t="s">
        <v>60</v>
      </c>
      <c r="AH14" s="514"/>
      <c r="AI14" s="515"/>
    </row>
    <row r="15" spans="1:36" s="51" customFormat="1" ht="14.1" customHeight="1" thickTop="1" thickBot="1">
      <c r="A15" s="66"/>
      <c r="B15" s="516"/>
      <c r="C15" s="517" t="s">
        <v>36</v>
      </c>
      <c r="D15" s="518" t="s">
        <v>39</v>
      </c>
      <c r="E15" s="518" t="s">
        <v>30</v>
      </c>
      <c r="F15" s="518" t="s">
        <v>30</v>
      </c>
      <c r="G15" s="518" t="s">
        <v>30</v>
      </c>
      <c r="H15" s="518" t="s">
        <v>30</v>
      </c>
      <c r="I15" s="517" t="s">
        <v>30</v>
      </c>
      <c r="J15" s="519" t="s">
        <v>1234</v>
      </c>
      <c r="K15" s="520" t="s">
        <v>30</v>
      </c>
      <c r="L15" s="520" t="s">
        <v>30</v>
      </c>
      <c r="M15" s="520"/>
      <c r="N15" s="520" t="s">
        <v>30</v>
      </c>
      <c r="O15" s="519" t="s">
        <v>30</v>
      </c>
      <c r="P15" s="521" t="s">
        <v>1235</v>
      </c>
      <c r="Q15" s="520" t="s">
        <v>1236</v>
      </c>
      <c r="R15" s="495"/>
      <c r="S15" s="519" t="s">
        <v>1231</v>
      </c>
      <c r="T15" s="520" t="s">
        <v>1237</v>
      </c>
      <c r="U15" s="520" t="s">
        <v>1238</v>
      </c>
      <c r="V15" s="520" t="s">
        <v>1238</v>
      </c>
      <c r="W15" s="520" t="s">
        <v>31</v>
      </c>
      <c r="X15" s="519" t="s">
        <v>1234</v>
      </c>
      <c r="Y15" s="520" t="s">
        <v>1239</v>
      </c>
      <c r="Z15" s="520" t="s">
        <v>1238</v>
      </c>
      <c r="AA15" s="520" t="s">
        <v>1238</v>
      </c>
      <c r="AB15" s="522" t="s">
        <v>31</v>
      </c>
      <c r="AC15" s="520" t="s">
        <v>30</v>
      </c>
      <c r="AD15" s="523" t="s">
        <v>1240</v>
      </c>
      <c r="AE15" s="524" t="s">
        <v>1241</v>
      </c>
      <c r="AF15" s="525" t="s">
        <v>1242</v>
      </c>
      <c r="AG15" s="525" t="s">
        <v>1243</v>
      </c>
      <c r="AH15" s="514" t="s">
        <v>26</v>
      </c>
      <c r="AI15" s="500"/>
    </row>
    <row r="16" spans="1:36" s="51" customFormat="1" ht="14.1" customHeight="1" thickTop="1" thickBot="1">
      <c r="A16" s="66"/>
      <c r="B16" s="501" t="s">
        <v>63</v>
      </c>
      <c r="C16" s="517" t="s">
        <v>46</v>
      </c>
      <c r="D16" s="518" t="s">
        <v>59</v>
      </c>
      <c r="E16" s="518" t="s">
        <v>58</v>
      </c>
      <c r="F16" s="518" t="s">
        <v>1244</v>
      </c>
      <c r="G16" s="518" t="s">
        <v>1245</v>
      </c>
      <c r="H16" s="518" t="s">
        <v>1246</v>
      </c>
      <c r="I16" s="517" t="s">
        <v>1247</v>
      </c>
      <c r="J16" s="519" t="s">
        <v>53</v>
      </c>
      <c r="K16" s="520" t="s">
        <v>1057</v>
      </c>
      <c r="L16" s="520" t="s">
        <v>52</v>
      </c>
      <c r="M16" s="520" t="s">
        <v>51</v>
      </c>
      <c r="N16" s="520" t="s">
        <v>1248</v>
      </c>
      <c r="O16" s="519" t="s">
        <v>1249</v>
      </c>
      <c r="P16" s="521" t="s">
        <v>1250</v>
      </c>
      <c r="Q16" s="520" t="s">
        <v>1251</v>
      </c>
      <c r="R16" s="501" t="s">
        <v>63</v>
      </c>
      <c r="S16" s="519" t="s">
        <v>46</v>
      </c>
      <c r="T16" s="520" t="s">
        <v>1126</v>
      </c>
      <c r="U16" s="520" t="s">
        <v>1127</v>
      </c>
      <c r="V16" s="520" t="s">
        <v>1128</v>
      </c>
      <c r="W16" s="520" t="s">
        <v>1129</v>
      </c>
      <c r="X16" s="519" t="s">
        <v>1252</v>
      </c>
      <c r="Y16" s="520" t="s">
        <v>1062</v>
      </c>
      <c r="Z16" s="520" t="s">
        <v>1063</v>
      </c>
      <c r="AA16" s="520" t="s">
        <v>1064</v>
      </c>
      <c r="AB16" s="522" t="s">
        <v>1130</v>
      </c>
      <c r="AC16" s="520" t="s">
        <v>1253</v>
      </c>
      <c r="AD16" s="523" t="s">
        <v>1254</v>
      </c>
      <c r="AE16" s="524" t="s">
        <v>1255</v>
      </c>
      <c r="AF16" s="514" t="s">
        <v>27</v>
      </c>
      <c r="AG16" s="514" t="s">
        <v>27</v>
      </c>
      <c r="AH16" s="498" t="s">
        <v>1232</v>
      </c>
      <c r="AI16" s="526" t="s">
        <v>1233</v>
      </c>
    </row>
    <row r="17" spans="1:35" s="60" customFormat="1" ht="14.1" customHeight="1" thickTop="1">
      <c r="A17" s="48">
        <v>1</v>
      </c>
      <c r="B17" s="527" t="s">
        <v>1133</v>
      </c>
      <c r="C17" s="528">
        <v>13.1</v>
      </c>
      <c r="D17" s="529">
        <v>100</v>
      </c>
      <c r="E17" s="529">
        <v>90</v>
      </c>
      <c r="F17" s="529">
        <v>7.5</v>
      </c>
      <c r="G17" s="529">
        <v>11.3</v>
      </c>
      <c r="H17" s="530">
        <v>7.5</v>
      </c>
      <c r="I17" s="531">
        <v>4.5</v>
      </c>
      <c r="J17" s="531">
        <v>16.7</v>
      </c>
      <c r="K17" s="532"/>
      <c r="L17" s="529">
        <v>79.599999999999994</v>
      </c>
      <c r="M17" s="529" t="s">
        <v>19</v>
      </c>
      <c r="N17" s="533" t="s">
        <v>19</v>
      </c>
      <c r="O17" s="534" t="s">
        <v>19</v>
      </c>
      <c r="P17" s="535">
        <v>0.70899999999999996</v>
      </c>
      <c r="Q17" s="535">
        <v>27.04</v>
      </c>
      <c r="R17" s="527" t="s">
        <v>1133</v>
      </c>
      <c r="S17" s="528">
        <v>13.1</v>
      </c>
      <c r="T17" s="533">
        <v>144</v>
      </c>
      <c r="U17" s="536">
        <v>19.399999999999999</v>
      </c>
      <c r="V17" s="536">
        <v>35.06</v>
      </c>
      <c r="W17" s="532">
        <v>2.9364527053943785</v>
      </c>
      <c r="X17" s="528">
        <v>16.03</v>
      </c>
      <c r="Y17" s="536">
        <v>58.2</v>
      </c>
      <c r="Z17" s="536">
        <v>12.9</v>
      </c>
      <c r="AA17" s="536">
        <v>21.78</v>
      </c>
      <c r="AB17" s="531">
        <v>1.8668234892779125</v>
      </c>
      <c r="AC17" s="536">
        <v>25.6</v>
      </c>
      <c r="AD17" s="536">
        <v>6.75</v>
      </c>
      <c r="AE17" s="537"/>
      <c r="AF17" s="536">
        <v>2.56</v>
      </c>
      <c r="AG17" s="538">
        <v>1.9950000000000001</v>
      </c>
      <c r="AH17" s="539"/>
      <c r="AI17" s="485"/>
    </row>
    <row r="18" spans="1:35" ht="13.5" customHeight="1">
      <c r="A18" s="24">
        <v>2</v>
      </c>
      <c r="B18" s="540" t="s">
        <v>1134</v>
      </c>
      <c r="C18" s="541">
        <v>15.5</v>
      </c>
      <c r="D18" s="542">
        <v>110</v>
      </c>
      <c r="E18" s="542">
        <v>98</v>
      </c>
      <c r="F18" s="542">
        <v>8.1</v>
      </c>
      <c r="G18" s="542">
        <v>12.2</v>
      </c>
      <c r="H18" s="543">
        <v>8.1</v>
      </c>
      <c r="I18" s="544">
        <v>4.9000000000000004</v>
      </c>
      <c r="J18" s="544">
        <v>19.8</v>
      </c>
      <c r="K18" s="545"/>
      <c r="L18" s="542">
        <v>87.9</v>
      </c>
      <c r="M18" s="542" t="s">
        <v>16</v>
      </c>
      <c r="N18" s="546">
        <v>50</v>
      </c>
      <c r="O18" s="547">
        <v>56</v>
      </c>
      <c r="P18" s="548">
        <v>0.77500000000000002</v>
      </c>
      <c r="Q18" s="548">
        <v>24.99</v>
      </c>
      <c r="R18" s="540" t="s">
        <v>1134</v>
      </c>
      <c r="S18" s="549">
        <v>15.55</v>
      </c>
      <c r="T18" s="546">
        <v>208</v>
      </c>
      <c r="U18" s="550">
        <v>25.4</v>
      </c>
      <c r="V18" s="550">
        <v>45.81</v>
      </c>
      <c r="W18" s="545">
        <v>3.2411495653626514</v>
      </c>
      <c r="X18" s="549">
        <v>19.059999999999999</v>
      </c>
      <c r="Y18" s="550">
        <v>81</v>
      </c>
      <c r="Z18" s="550">
        <v>16.600000000000001</v>
      </c>
      <c r="AA18" s="550">
        <v>27.86</v>
      </c>
      <c r="AB18" s="544">
        <v>2.0225995873897262</v>
      </c>
      <c r="AC18" s="550">
        <v>28.3</v>
      </c>
      <c r="AD18" s="550">
        <v>9.3000000000000007</v>
      </c>
      <c r="AE18" s="551"/>
      <c r="AF18" s="550">
        <v>2.83</v>
      </c>
      <c r="AG18" s="552">
        <v>2.2200000000000002</v>
      </c>
      <c r="AH18" s="553"/>
      <c r="AI18" s="486"/>
    </row>
    <row r="19" spans="1:35" s="60" customFormat="1" ht="14.1" customHeight="1">
      <c r="A19" s="48">
        <v>3</v>
      </c>
      <c r="B19" s="527" t="s">
        <v>1135</v>
      </c>
      <c r="C19" s="528">
        <v>18.100000000000001</v>
      </c>
      <c r="D19" s="529">
        <v>120</v>
      </c>
      <c r="E19" s="529">
        <v>106</v>
      </c>
      <c r="F19" s="529">
        <v>8.6999999999999993</v>
      </c>
      <c r="G19" s="529">
        <v>13.1</v>
      </c>
      <c r="H19" s="530">
        <v>8.6999999999999993</v>
      </c>
      <c r="I19" s="531">
        <v>5.2</v>
      </c>
      <c r="J19" s="531">
        <v>23</v>
      </c>
      <c r="K19" s="532"/>
      <c r="L19" s="529">
        <v>96.2</v>
      </c>
      <c r="M19" s="529" t="s">
        <v>16</v>
      </c>
      <c r="N19" s="533">
        <v>54</v>
      </c>
      <c r="O19" s="534">
        <v>60</v>
      </c>
      <c r="P19" s="535">
        <v>0.84399999999999997</v>
      </c>
      <c r="Q19" s="535">
        <v>23.32</v>
      </c>
      <c r="R19" s="527" t="s">
        <v>1135</v>
      </c>
      <c r="S19" s="528">
        <v>18.100000000000001</v>
      </c>
      <c r="T19" s="533">
        <v>289</v>
      </c>
      <c r="U19" s="536">
        <v>32.5</v>
      </c>
      <c r="V19" s="536">
        <v>58.55</v>
      </c>
      <c r="W19" s="532">
        <v>3.5447450389702708</v>
      </c>
      <c r="X19" s="528">
        <v>22.33</v>
      </c>
      <c r="Y19" s="536">
        <v>110</v>
      </c>
      <c r="Z19" s="536">
        <v>20.8</v>
      </c>
      <c r="AA19" s="536">
        <v>34.99</v>
      </c>
      <c r="AB19" s="531">
        <v>2.1869176243407464</v>
      </c>
      <c r="AC19" s="536">
        <v>30.9</v>
      </c>
      <c r="AD19" s="536">
        <v>12.5</v>
      </c>
      <c r="AE19" s="537"/>
      <c r="AF19" s="536">
        <v>3.09</v>
      </c>
      <c r="AG19" s="538">
        <v>2.4349999999999996</v>
      </c>
      <c r="AH19" s="539">
        <v>1</v>
      </c>
      <c r="AI19" s="485"/>
    </row>
    <row r="20" spans="1:35" ht="13.5" customHeight="1">
      <c r="A20" s="24">
        <v>4</v>
      </c>
      <c r="B20" s="540" t="s">
        <v>1136</v>
      </c>
      <c r="C20" s="541">
        <v>21</v>
      </c>
      <c r="D20" s="542">
        <v>130</v>
      </c>
      <c r="E20" s="542">
        <v>113</v>
      </c>
      <c r="F20" s="542">
        <v>9.4</v>
      </c>
      <c r="G20" s="542">
        <v>14.1</v>
      </c>
      <c r="H20" s="543">
        <v>9.4</v>
      </c>
      <c r="I20" s="544">
        <v>5.6</v>
      </c>
      <c r="J20" s="544">
        <v>26.7</v>
      </c>
      <c r="K20" s="545"/>
      <c r="L20" s="542">
        <v>104.4</v>
      </c>
      <c r="M20" s="542" t="s">
        <v>9</v>
      </c>
      <c r="N20" s="546">
        <v>62</v>
      </c>
      <c r="O20" s="547">
        <v>62</v>
      </c>
      <c r="P20" s="548">
        <v>0.90600000000000003</v>
      </c>
      <c r="Q20" s="548">
        <v>21.65</v>
      </c>
      <c r="R20" s="540" t="s">
        <v>1136</v>
      </c>
      <c r="S20" s="549">
        <v>20.95</v>
      </c>
      <c r="T20" s="546">
        <v>396</v>
      </c>
      <c r="U20" s="550">
        <v>41.1</v>
      </c>
      <c r="V20" s="550">
        <v>74.099999999999994</v>
      </c>
      <c r="W20" s="545">
        <v>3.8511635480926154</v>
      </c>
      <c r="X20" s="549">
        <v>26.08</v>
      </c>
      <c r="Y20" s="550">
        <v>144</v>
      </c>
      <c r="Z20" s="550">
        <v>25.4</v>
      </c>
      <c r="AA20" s="550">
        <v>42.92</v>
      </c>
      <c r="AB20" s="544">
        <v>2.3223389991485508</v>
      </c>
      <c r="AC20" s="550">
        <v>33.700000000000003</v>
      </c>
      <c r="AD20" s="550">
        <v>16.8</v>
      </c>
      <c r="AE20" s="551"/>
      <c r="AF20" s="550">
        <v>3.37</v>
      </c>
      <c r="AG20" s="552">
        <v>2.665</v>
      </c>
      <c r="AH20" s="553">
        <v>1</v>
      </c>
      <c r="AI20" s="486"/>
    </row>
    <row r="21" spans="1:35" s="60" customFormat="1" ht="14.1" customHeight="1">
      <c r="A21" s="48">
        <v>5</v>
      </c>
      <c r="B21" s="527" t="s">
        <v>1137</v>
      </c>
      <c r="C21" s="528">
        <v>23.9</v>
      </c>
      <c r="D21" s="529">
        <v>140</v>
      </c>
      <c r="E21" s="529">
        <v>119</v>
      </c>
      <c r="F21" s="529">
        <v>10.1</v>
      </c>
      <c r="G21" s="529">
        <v>15.2</v>
      </c>
      <c r="H21" s="530">
        <v>10.1</v>
      </c>
      <c r="I21" s="531">
        <v>6.1</v>
      </c>
      <c r="J21" s="531">
        <v>30.5</v>
      </c>
      <c r="K21" s="532"/>
      <c r="L21" s="529">
        <v>112.6</v>
      </c>
      <c r="M21" s="529" t="s">
        <v>9</v>
      </c>
      <c r="N21" s="533">
        <v>68</v>
      </c>
      <c r="O21" s="534">
        <v>68</v>
      </c>
      <c r="P21" s="535">
        <v>0.96599999999999997</v>
      </c>
      <c r="Q21" s="535">
        <v>20.170000000000002</v>
      </c>
      <c r="R21" s="527" t="s">
        <v>1137</v>
      </c>
      <c r="S21" s="528">
        <v>23.95</v>
      </c>
      <c r="T21" s="533">
        <v>528</v>
      </c>
      <c r="U21" s="536">
        <v>51.1</v>
      </c>
      <c r="V21" s="536">
        <v>92.11</v>
      </c>
      <c r="W21" s="532">
        <v>4.1607061191384407</v>
      </c>
      <c r="X21" s="528">
        <v>30.18</v>
      </c>
      <c r="Y21" s="536">
        <v>182</v>
      </c>
      <c r="Z21" s="536">
        <v>30.5</v>
      </c>
      <c r="AA21" s="536">
        <v>51.53</v>
      </c>
      <c r="AB21" s="531">
        <v>2.4427879799020831</v>
      </c>
      <c r="AC21" s="536">
        <v>36.6</v>
      </c>
      <c r="AD21" s="536">
        <v>22.1</v>
      </c>
      <c r="AE21" s="537"/>
      <c r="AF21" s="536">
        <v>3.66</v>
      </c>
      <c r="AG21" s="538">
        <v>2.9000000000000004</v>
      </c>
      <c r="AH21" s="539">
        <v>1</v>
      </c>
      <c r="AI21" s="485"/>
    </row>
    <row r="22" spans="1:35" ht="13.5" customHeight="1">
      <c r="A22" s="24">
        <v>6</v>
      </c>
      <c r="B22" s="540" t="s">
        <v>1138</v>
      </c>
      <c r="C22" s="541">
        <v>27.1</v>
      </c>
      <c r="D22" s="542">
        <v>150</v>
      </c>
      <c r="E22" s="542">
        <v>125</v>
      </c>
      <c r="F22" s="542">
        <v>10.8</v>
      </c>
      <c r="G22" s="542">
        <v>16.2</v>
      </c>
      <c r="H22" s="543">
        <v>10.8</v>
      </c>
      <c r="I22" s="544">
        <v>6.5</v>
      </c>
      <c r="J22" s="544">
        <v>34.5</v>
      </c>
      <c r="K22" s="545"/>
      <c r="L22" s="542">
        <v>120.8</v>
      </c>
      <c r="M22" s="542" t="s">
        <v>9</v>
      </c>
      <c r="N22" s="546">
        <v>70</v>
      </c>
      <c r="O22" s="547">
        <v>74</v>
      </c>
      <c r="P22" s="548">
        <v>1.03</v>
      </c>
      <c r="Q22" s="548">
        <v>19.02</v>
      </c>
      <c r="R22" s="540" t="s">
        <v>1138</v>
      </c>
      <c r="S22" s="549">
        <v>27.1</v>
      </c>
      <c r="T22" s="546">
        <v>691</v>
      </c>
      <c r="U22" s="550">
        <v>62.6</v>
      </c>
      <c r="V22" s="550">
        <v>112.8</v>
      </c>
      <c r="W22" s="545">
        <v>4.4753754599191309</v>
      </c>
      <c r="X22" s="549">
        <v>34.58</v>
      </c>
      <c r="Y22" s="550">
        <v>225</v>
      </c>
      <c r="Z22" s="550">
        <v>36</v>
      </c>
      <c r="AA22" s="550">
        <v>60.84</v>
      </c>
      <c r="AB22" s="544">
        <v>2.5537695922762458</v>
      </c>
      <c r="AC22" s="550">
        <v>39.6</v>
      </c>
      <c r="AD22" s="550">
        <v>28.4</v>
      </c>
      <c r="AE22" s="551"/>
      <c r="AF22" s="550">
        <v>3.96</v>
      </c>
      <c r="AG22" s="552">
        <v>3.15</v>
      </c>
      <c r="AH22" s="553">
        <v>1</v>
      </c>
      <c r="AI22" s="486"/>
    </row>
    <row r="23" spans="1:35" s="60" customFormat="1" ht="14.1" customHeight="1">
      <c r="A23" s="48">
        <v>7</v>
      </c>
      <c r="B23" s="527" t="s">
        <v>1139</v>
      </c>
      <c r="C23" s="528">
        <v>30.5</v>
      </c>
      <c r="D23" s="529">
        <v>160</v>
      </c>
      <c r="E23" s="529">
        <v>131</v>
      </c>
      <c r="F23" s="529">
        <v>11.5</v>
      </c>
      <c r="G23" s="529">
        <v>17.3</v>
      </c>
      <c r="H23" s="530">
        <v>11.5</v>
      </c>
      <c r="I23" s="531">
        <v>6.9</v>
      </c>
      <c r="J23" s="531">
        <v>38.9</v>
      </c>
      <c r="K23" s="532"/>
      <c r="L23" s="529">
        <v>128.9</v>
      </c>
      <c r="M23" s="529" t="s">
        <v>9</v>
      </c>
      <c r="N23" s="533">
        <v>70</v>
      </c>
      <c r="O23" s="534">
        <v>80</v>
      </c>
      <c r="P23" s="535">
        <v>1.0900000000000001</v>
      </c>
      <c r="Q23" s="535">
        <v>17.87</v>
      </c>
      <c r="R23" s="527" t="s">
        <v>1139</v>
      </c>
      <c r="S23" s="528">
        <v>30.5</v>
      </c>
      <c r="T23" s="533">
        <v>888</v>
      </c>
      <c r="U23" s="536">
        <v>75.7</v>
      </c>
      <c r="V23" s="536">
        <v>136.41</v>
      </c>
      <c r="W23" s="532">
        <v>4.7778408822546572</v>
      </c>
      <c r="X23" s="528">
        <v>39.26</v>
      </c>
      <c r="Y23" s="536">
        <v>277</v>
      </c>
      <c r="Z23" s="536">
        <v>42.3</v>
      </c>
      <c r="AA23" s="536">
        <v>71.63</v>
      </c>
      <c r="AB23" s="531">
        <v>2.6684869537076565</v>
      </c>
      <c r="AC23" s="536">
        <v>42.6</v>
      </c>
      <c r="AD23" s="536">
        <v>36.299999999999997</v>
      </c>
      <c r="AE23" s="537"/>
      <c r="AF23" s="536">
        <v>4.26</v>
      </c>
      <c r="AG23" s="538">
        <v>3.3949999999999996</v>
      </c>
      <c r="AH23" s="539"/>
      <c r="AI23" s="485"/>
    </row>
    <row r="24" spans="1:35" ht="13.5" customHeight="1">
      <c r="A24" s="24">
        <v>8</v>
      </c>
      <c r="B24" s="540" t="s">
        <v>1140</v>
      </c>
      <c r="C24" s="541">
        <v>34</v>
      </c>
      <c r="D24" s="542">
        <v>170</v>
      </c>
      <c r="E24" s="542">
        <v>137</v>
      </c>
      <c r="F24" s="542">
        <v>12.2</v>
      </c>
      <c r="G24" s="542">
        <v>18.3</v>
      </c>
      <c r="H24" s="543">
        <v>12.2</v>
      </c>
      <c r="I24" s="544">
        <v>7.3</v>
      </c>
      <c r="J24" s="544">
        <v>43.3</v>
      </c>
      <c r="K24" s="545"/>
      <c r="L24" s="542">
        <v>137.1</v>
      </c>
      <c r="M24" s="542" t="s">
        <v>9</v>
      </c>
      <c r="N24" s="546">
        <v>78</v>
      </c>
      <c r="O24" s="547">
        <v>86</v>
      </c>
      <c r="P24" s="548">
        <v>1.1499999999999999</v>
      </c>
      <c r="Q24" s="548">
        <v>16.899999999999999</v>
      </c>
      <c r="R24" s="540" t="s">
        <v>1140</v>
      </c>
      <c r="S24" s="549">
        <v>34</v>
      </c>
      <c r="T24" s="546">
        <v>1130</v>
      </c>
      <c r="U24" s="550">
        <v>90.6</v>
      </c>
      <c r="V24" s="550">
        <v>163.05000000000001</v>
      </c>
      <c r="W24" s="545">
        <v>5.1085220651898116</v>
      </c>
      <c r="X24" s="549">
        <v>44.27</v>
      </c>
      <c r="Y24" s="550">
        <v>336</v>
      </c>
      <c r="Z24" s="550">
        <v>49.1</v>
      </c>
      <c r="AA24" s="550">
        <v>83.14</v>
      </c>
      <c r="AB24" s="544">
        <v>2.7856444931997744</v>
      </c>
      <c r="AC24" s="550">
        <v>45.6</v>
      </c>
      <c r="AD24" s="550">
        <v>45.2</v>
      </c>
      <c r="AE24" s="551"/>
      <c r="AF24" s="550">
        <v>4.5600000000000005</v>
      </c>
      <c r="AG24" s="552">
        <v>3.6450000000000005</v>
      </c>
      <c r="AH24" s="553">
        <v>1</v>
      </c>
      <c r="AI24" s="486"/>
    </row>
    <row r="25" spans="1:35" s="60" customFormat="1" ht="14.1" customHeight="1">
      <c r="A25" s="48">
        <v>9</v>
      </c>
      <c r="B25" s="527" t="s">
        <v>1141</v>
      </c>
      <c r="C25" s="528">
        <v>38.1</v>
      </c>
      <c r="D25" s="529">
        <v>180</v>
      </c>
      <c r="E25" s="529">
        <v>143</v>
      </c>
      <c r="F25" s="529">
        <v>13</v>
      </c>
      <c r="G25" s="529">
        <v>19.5</v>
      </c>
      <c r="H25" s="530">
        <v>13</v>
      </c>
      <c r="I25" s="531">
        <v>7.8</v>
      </c>
      <c r="J25" s="531">
        <v>48.5</v>
      </c>
      <c r="K25" s="532"/>
      <c r="L25" s="529">
        <v>145.1</v>
      </c>
      <c r="M25" s="529" t="s">
        <v>9</v>
      </c>
      <c r="N25" s="533">
        <v>78</v>
      </c>
      <c r="O25" s="534">
        <v>92</v>
      </c>
      <c r="P25" s="535">
        <v>1.21</v>
      </c>
      <c r="Q25" s="535">
        <v>15.89</v>
      </c>
      <c r="R25" s="527" t="s">
        <v>1141</v>
      </c>
      <c r="S25" s="528">
        <v>38.049999999999997</v>
      </c>
      <c r="T25" s="533">
        <v>1420</v>
      </c>
      <c r="U25" s="536">
        <v>108</v>
      </c>
      <c r="V25" s="536">
        <v>194.36</v>
      </c>
      <c r="W25" s="532">
        <v>5.410947284483921</v>
      </c>
      <c r="X25" s="528">
        <v>49.95</v>
      </c>
      <c r="Y25" s="536">
        <v>408</v>
      </c>
      <c r="Z25" s="536">
        <v>57.1</v>
      </c>
      <c r="AA25" s="536">
        <v>96.9</v>
      </c>
      <c r="AB25" s="531">
        <v>2.900408787398876</v>
      </c>
      <c r="AC25" s="536">
        <v>48.6</v>
      </c>
      <c r="AD25" s="536">
        <v>57.5</v>
      </c>
      <c r="AE25" s="537"/>
      <c r="AF25" s="536">
        <v>4.8600000000000003</v>
      </c>
      <c r="AG25" s="538">
        <v>3.8850000000000002</v>
      </c>
      <c r="AH25" s="539">
        <v>1</v>
      </c>
      <c r="AI25" s="485"/>
    </row>
    <row r="26" spans="1:35" ht="13.5" customHeight="1">
      <c r="A26" s="24">
        <v>10</v>
      </c>
      <c r="B26" s="540" t="s">
        <v>1142</v>
      </c>
      <c r="C26" s="541">
        <v>42</v>
      </c>
      <c r="D26" s="542">
        <v>190</v>
      </c>
      <c r="E26" s="542">
        <v>149</v>
      </c>
      <c r="F26" s="542">
        <v>13.7</v>
      </c>
      <c r="G26" s="542">
        <v>20.5</v>
      </c>
      <c r="H26" s="543">
        <v>13.7</v>
      </c>
      <c r="I26" s="544">
        <v>8.1999999999999993</v>
      </c>
      <c r="J26" s="544">
        <v>53.5</v>
      </c>
      <c r="K26" s="545"/>
      <c r="L26" s="542">
        <v>153.30000000000001</v>
      </c>
      <c r="M26" s="542" t="s">
        <v>5</v>
      </c>
      <c r="N26" s="546">
        <v>84</v>
      </c>
      <c r="O26" s="547">
        <v>86</v>
      </c>
      <c r="P26" s="548">
        <v>1.27</v>
      </c>
      <c r="Q26" s="548">
        <v>15.12</v>
      </c>
      <c r="R26" s="540" t="s">
        <v>1142</v>
      </c>
      <c r="S26" s="549">
        <v>42</v>
      </c>
      <c r="T26" s="546">
        <v>1750</v>
      </c>
      <c r="U26" s="550">
        <v>126</v>
      </c>
      <c r="V26" s="550">
        <v>227.87</v>
      </c>
      <c r="W26" s="545">
        <v>5.7192901984277542</v>
      </c>
      <c r="X26" s="549">
        <v>55.55</v>
      </c>
      <c r="Y26" s="550">
        <v>486</v>
      </c>
      <c r="Z26" s="550">
        <v>65.3</v>
      </c>
      <c r="AA26" s="550">
        <v>110.9</v>
      </c>
      <c r="AB26" s="544">
        <v>3.0139860898041171</v>
      </c>
      <c r="AC26" s="550">
        <v>51.6</v>
      </c>
      <c r="AD26" s="550">
        <v>70.5</v>
      </c>
      <c r="AE26" s="551"/>
      <c r="AF26" s="550">
        <v>5.16</v>
      </c>
      <c r="AG26" s="552">
        <v>4.1349999999999998</v>
      </c>
      <c r="AH26" s="553">
        <v>1</v>
      </c>
      <c r="AI26" s="486"/>
    </row>
    <row r="27" spans="1:35" s="60" customFormat="1" ht="14.1" customHeight="1">
      <c r="A27" s="48">
        <v>11</v>
      </c>
      <c r="B27" s="527" t="s">
        <v>1143</v>
      </c>
      <c r="C27" s="528">
        <v>46.2</v>
      </c>
      <c r="D27" s="529">
        <v>200</v>
      </c>
      <c r="E27" s="529">
        <v>155</v>
      </c>
      <c r="F27" s="529">
        <v>14.4</v>
      </c>
      <c r="G27" s="529">
        <v>21.6</v>
      </c>
      <c r="H27" s="530">
        <v>14.4</v>
      </c>
      <c r="I27" s="531">
        <v>8.6</v>
      </c>
      <c r="J27" s="531">
        <v>58.9</v>
      </c>
      <c r="K27" s="532"/>
      <c r="L27" s="529">
        <v>161.5</v>
      </c>
      <c r="M27" s="529" t="s">
        <v>5</v>
      </c>
      <c r="N27" s="533">
        <v>86</v>
      </c>
      <c r="O27" s="534">
        <v>92</v>
      </c>
      <c r="P27" s="535">
        <v>1.33</v>
      </c>
      <c r="Q27" s="535">
        <v>14.36</v>
      </c>
      <c r="R27" s="527" t="s">
        <v>1143</v>
      </c>
      <c r="S27" s="528">
        <v>46.2</v>
      </c>
      <c r="T27" s="533">
        <v>2140</v>
      </c>
      <c r="U27" s="536">
        <v>147</v>
      </c>
      <c r="V27" s="536">
        <v>265.08</v>
      </c>
      <c r="W27" s="532">
        <v>6.0276668290788029</v>
      </c>
      <c r="X27" s="528">
        <v>61.69</v>
      </c>
      <c r="Y27" s="536">
        <v>578</v>
      </c>
      <c r="Z27" s="536">
        <v>74.599999999999994</v>
      </c>
      <c r="AA27" s="536">
        <v>126.77</v>
      </c>
      <c r="AB27" s="531">
        <v>3.1326095805861773</v>
      </c>
      <c r="AC27" s="536">
        <v>54.6</v>
      </c>
      <c r="AD27" s="536">
        <v>85</v>
      </c>
      <c r="AE27" s="537"/>
      <c r="AF27" s="536">
        <v>5.46</v>
      </c>
      <c r="AG27" s="538">
        <v>4.38</v>
      </c>
      <c r="AH27" s="539">
        <v>1</v>
      </c>
      <c r="AI27" s="485"/>
    </row>
    <row r="28" spans="1:35" ht="13.5" customHeight="1">
      <c r="A28" s="24">
        <v>12</v>
      </c>
      <c r="B28" s="540" t="s">
        <v>1144</v>
      </c>
      <c r="C28" s="541">
        <v>52</v>
      </c>
      <c r="D28" s="542">
        <v>212.5</v>
      </c>
      <c r="E28" s="542">
        <v>163</v>
      </c>
      <c r="F28" s="542">
        <v>15.3</v>
      </c>
      <c r="G28" s="542">
        <v>23</v>
      </c>
      <c r="H28" s="543">
        <v>15.3</v>
      </c>
      <c r="I28" s="544">
        <v>9.1999999999999993</v>
      </c>
      <c r="J28" s="544">
        <v>66.2</v>
      </c>
      <c r="K28" s="545"/>
      <c r="L28" s="542">
        <v>171.6</v>
      </c>
      <c r="M28" s="542"/>
      <c r="N28" s="546"/>
      <c r="O28" s="547"/>
      <c r="P28" s="548"/>
      <c r="Q28" s="548"/>
      <c r="R28" s="540" t="s">
        <v>1144</v>
      </c>
      <c r="S28" s="549"/>
      <c r="T28" s="546">
        <v>2710</v>
      </c>
      <c r="U28" s="550">
        <v>176</v>
      </c>
      <c r="V28" s="550">
        <v>317.58</v>
      </c>
      <c r="W28" s="545">
        <v>6.3981681668457782</v>
      </c>
      <c r="X28" s="549"/>
      <c r="Y28" s="550">
        <v>717</v>
      </c>
      <c r="Z28" s="550">
        <v>88</v>
      </c>
      <c r="AA28" s="550">
        <v>149.61000000000001</v>
      </c>
      <c r="AB28" s="544">
        <v>3.2910204663553504</v>
      </c>
      <c r="AC28" s="550">
        <v>58.2</v>
      </c>
      <c r="AD28" s="550">
        <v>108</v>
      </c>
      <c r="AE28" s="551"/>
      <c r="AF28" s="550">
        <v>5.82</v>
      </c>
      <c r="AG28" s="552">
        <v>4.67</v>
      </c>
      <c r="AH28" s="553">
        <v>1</v>
      </c>
      <c r="AI28" s="486"/>
    </row>
    <row r="29" spans="1:35" s="60" customFormat="1" ht="14.1" customHeight="1">
      <c r="A29" s="48">
        <v>13</v>
      </c>
      <c r="B29" s="527" t="s">
        <v>1145</v>
      </c>
      <c r="C29" s="528">
        <v>57.6</v>
      </c>
      <c r="D29" s="529">
        <v>225</v>
      </c>
      <c r="E29" s="529">
        <v>170</v>
      </c>
      <c r="F29" s="529">
        <v>16.2</v>
      </c>
      <c r="G29" s="529">
        <v>24.3</v>
      </c>
      <c r="H29" s="530">
        <v>16.2</v>
      </c>
      <c r="I29" s="531">
        <v>9.6999999999999993</v>
      </c>
      <c r="J29" s="531">
        <v>73.400000000000006</v>
      </c>
      <c r="K29" s="532"/>
      <c r="L29" s="529">
        <v>181.8</v>
      </c>
      <c r="M29" s="529" t="s">
        <v>5</v>
      </c>
      <c r="N29" s="533">
        <v>92</v>
      </c>
      <c r="O29" s="534">
        <v>106</v>
      </c>
      <c r="P29" s="535">
        <v>1.48</v>
      </c>
      <c r="Q29" s="535">
        <v>12.83</v>
      </c>
      <c r="R29" s="527" t="s">
        <v>1145</v>
      </c>
      <c r="S29" s="528">
        <v>57.5</v>
      </c>
      <c r="T29" s="533">
        <v>3400</v>
      </c>
      <c r="U29" s="536">
        <v>209</v>
      </c>
      <c r="V29" s="536">
        <v>376.29</v>
      </c>
      <c r="W29" s="532">
        <v>6.8059919104828932</v>
      </c>
      <c r="X29" s="528">
        <v>77.790000000000006</v>
      </c>
      <c r="Y29" s="536">
        <v>861</v>
      </c>
      <c r="Z29" s="536">
        <v>101</v>
      </c>
      <c r="AA29" s="536">
        <v>172.55</v>
      </c>
      <c r="AB29" s="531">
        <v>3.4249445589100604</v>
      </c>
      <c r="AC29" s="536">
        <v>62.1</v>
      </c>
      <c r="AD29" s="536">
        <v>134</v>
      </c>
      <c r="AE29" s="537"/>
      <c r="AF29" s="536">
        <v>6.21</v>
      </c>
      <c r="AG29" s="538">
        <v>4.9950000000000001</v>
      </c>
      <c r="AH29" s="539"/>
      <c r="AI29" s="485"/>
    </row>
    <row r="30" spans="1:35" ht="13.5" customHeight="1">
      <c r="A30" s="24">
        <v>14</v>
      </c>
      <c r="B30" s="540" t="s">
        <v>1146</v>
      </c>
      <c r="C30" s="541">
        <v>63.9</v>
      </c>
      <c r="D30" s="542">
        <v>237.5</v>
      </c>
      <c r="E30" s="542">
        <v>178</v>
      </c>
      <c r="F30" s="542">
        <v>17.100000000000001</v>
      </c>
      <c r="G30" s="542">
        <v>25.6</v>
      </c>
      <c r="H30" s="543">
        <v>17.100000000000001</v>
      </c>
      <c r="I30" s="544">
        <v>10.3</v>
      </c>
      <c r="J30" s="544">
        <v>81.400000000000006</v>
      </c>
      <c r="K30" s="545"/>
      <c r="L30" s="542">
        <v>192</v>
      </c>
      <c r="M30" s="542"/>
      <c r="N30" s="546"/>
      <c r="O30" s="547"/>
      <c r="P30" s="548"/>
      <c r="Q30" s="548"/>
      <c r="R30" s="540" t="s">
        <v>1146</v>
      </c>
      <c r="S30" s="549"/>
      <c r="T30" s="546">
        <v>4210</v>
      </c>
      <c r="U30" s="550">
        <v>245</v>
      </c>
      <c r="V30" s="550">
        <v>442.1</v>
      </c>
      <c r="W30" s="545">
        <v>7.1916550056229553</v>
      </c>
      <c r="X30" s="549"/>
      <c r="Y30" s="550">
        <v>1040</v>
      </c>
      <c r="Z30" s="550">
        <v>117</v>
      </c>
      <c r="AA30" s="550">
        <v>199.63</v>
      </c>
      <c r="AB30" s="544">
        <v>3.5744108292714167</v>
      </c>
      <c r="AC30" s="550">
        <v>65.8</v>
      </c>
      <c r="AD30" s="550">
        <v>165</v>
      </c>
      <c r="AE30" s="551"/>
      <c r="AF30" s="550">
        <v>6.58</v>
      </c>
      <c r="AG30" s="552">
        <v>5.3</v>
      </c>
      <c r="AH30" s="553">
        <v>1</v>
      </c>
      <c r="AI30" s="486"/>
    </row>
    <row r="31" spans="1:35" s="60" customFormat="1" ht="14.1" customHeight="1">
      <c r="A31" s="48">
        <v>15</v>
      </c>
      <c r="B31" s="527" t="s">
        <v>1147</v>
      </c>
      <c r="C31" s="528">
        <v>70.400000000000006</v>
      </c>
      <c r="D31" s="529">
        <v>250</v>
      </c>
      <c r="E31" s="529">
        <v>185</v>
      </c>
      <c r="F31" s="529">
        <v>18</v>
      </c>
      <c r="G31" s="529">
        <v>27</v>
      </c>
      <c r="H31" s="530">
        <v>18</v>
      </c>
      <c r="I31" s="531">
        <v>10.8</v>
      </c>
      <c r="J31" s="531">
        <v>89.7</v>
      </c>
      <c r="K31" s="532"/>
      <c r="L31" s="529">
        <v>202.1</v>
      </c>
      <c r="M31" s="529" t="s">
        <v>323</v>
      </c>
      <c r="N31" s="533">
        <v>102</v>
      </c>
      <c r="O31" s="534">
        <v>110</v>
      </c>
      <c r="P31" s="535">
        <v>1.63</v>
      </c>
      <c r="Q31" s="535">
        <v>11.6</v>
      </c>
      <c r="R31" s="527" t="s">
        <v>1147</v>
      </c>
      <c r="S31" s="528">
        <v>70.5</v>
      </c>
      <c r="T31" s="533">
        <v>5150</v>
      </c>
      <c r="U31" s="536">
        <v>286</v>
      </c>
      <c r="V31" s="536">
        <v>514.9</v>
      </c>
      <c r="W31" s="532">
        <v>7.5771763138956825</v>
      </c>
      <c r="X31" s="528">
        <v>95.6</v>
      </c>
      <c r="Y31" s="536">
        <v>1240</v>
      </c>
      <c r="Z31" s="536">
        <v>134</v>
      </c>
      <c r="AA31" s="536">
        <v>228.14</v>
      </c>
      <c r="AB31" s="531">
        <v>3.718044822499881</v>
      </c>
      <c r="AC31" s="536">
        <v>69.599999999999994</v>
      </c>
      <c r="AD31" s="536">
        <v>201</v>
      </c>
      <c r="AE31" s="537"/>
      <c r="AF31" s="536">
        <v>6.9599999999999991</v>
      </c>
      <c r="AG31" s="538">
        <v>5.6099999999999994</v>
      </c>
      <c r="AH31" s="539">
        <v>1</v>
      </c>
      <c r="AI31" s="485"/>
    </row>
    <row r="32" spans="1:35" ht="13.5" customHeight="1">
      <c r="A32" s="24">
        <v>16</v>
      </c>
      <c r="B32" s="540" t="s">
        <v>1148</v>
      </c>
      <c r="C32" s="541">
        <v>83.2</v>
      </c>
      <c r="D32" s="542">
        <v>275</v>
      </c>
      <c r="E32" s="542">
        <v>200</v>
      </c>
      <c r="F32" s="542">
        <v>19</v>
      </c>
      <c r="G32" s="542">
        <v>30</v>
      </c>
      <c r="H32" s="543">
        <v>19</v>
      </c>
      <c r="I32" s="544">
        <v>11.9</v>
      </c>
      <c r="J32" s="544">
        <v>106</v>
      </c>
      <c r="K32" s="545"/>
      <c r="L32" s="542">
        <v>222.8</v>
      </c>
      <c r="M32" s="542" t="s">
        <v>321</v>
      </c>
      <c r="N32" s="546">
        <v>112</v>
      </c>
      <c r="O32" s="547">
        <v>118</v>
      </c>
      <c r="P32" s="548">
        <v>1.8</v>
      </c>
      <c r="Q32" s="548">
        <v>10.8</v>
      </c>
      <c r="R32" s="540" t="s">
        <v>1148</v>
      </c>
      <c r="S32" s="549">
        <v>83</v>
      </c>
      <c r="T32" s="546">
        <v>7290</v>
      </c>
      <c r="U32" s="550">
        <v>366</v>
      </c>
      <c r="V32" s="550">
        <v>659.62</v>
      </c>
      <c r="W32" s="545">
        <v>8.2929840772583407</v>
      </c>
      <c r="X32" s="549">
        <v>111.3</v>
      </c>
      <c r="Y32" s="550">
        <v>1740</v>
      </c>
      <c r="Z32" s="550">
        <v>174</v>
      </c>
      <c r="AA32" s="550">
        <v>295.39999999999998</v>
      </c>
      <c r="AB32" s="544">
        <v>4.0515545583914632</v>
      </c>
      <c r="AC32" s="550">
        <v>75.5</v>
      </c>
      <c r="AD32" s="550">
        <v>272</v>
      </c>
      <c r="AE32" s="551"/>
      <c r="AF32" s="550">
        <v>7.55</v>
      </c>
      <c r="AG32" s="552">
        <v>6.05</v>
      </c>
      <c r="AH32" s="553">
        <v>1</v>
      </c>
      <c r="AI32" s="486"/>
    </row>
    <row r="33" spans="1:35" s="60" customFormat="1" ht="14.1" customHeight="1">
      <c r="A33" s="48">
        <v>17</v>
      </c>
      <c r="B33" s="527" t="s">
        <v>1149</v>
      </c>
      <c r="C33" s="528">
        <v>99.7</v>
      </c>
      <c r="D33" s="529">
        <v>300</v>
      </c>
      <c r="E33" s="529">
        <v>215</v>
      </c>
      <c r="F33" s="529">
        <v>21.6</v>
      </c>
      <c r="G33" s="529">
        <v>32.4</v>
      </c>
      <c r="H33" s="530">
        <v>21.6</v>
      </c>
      <c r="I33" s="531">
        <v>13</v>
      </c>
      <c r="J33" s="531">
        <v>127</v>
      </c>
      <c r="K33" s="532"/>
      <c r="L33" s="529">
        <v>242.8</v>
      </c>
      <c r="M33" s="529" t="s">
        <v>319</v>
      </c>
      <c r="N33" s="533">
        <v>126</v>
      </c>
      <c r="O33" s="534">
        <v>128</v>
      </c>
      <c r="P33" s="535">
        <v>1.97</v>
      </c>
      <c r="Q33" s="535">
        <v>9.89</v>
      </c>
      <c r="R33" s="527" t="s">
        <v>1149</v>
      </c>
      <c r="S33" s="528">
        <v>99.5</v>
      </c>
      <c r="T33" s="533">
        <v>10600</v>
      </c>
      <c r="U33" s="536">
        <v>491</v>
      </c>
      <c r="V33" s="536">
        <v>886.38</v>
      </c>
      <c r="W33" s="532">
        <v>9.1358944241455564</v>
      </c>
      <c r="X33" s="528">
        <v>138</v>
      </c>
      <c r="Y33" s="536">
        <v>2340</v>
      </c>
      <c r="Z33" s="536">
        <v>218</v>
      </c>
      <c r="AA33" s="536">
        <v>372.54</v>
      </c>
      <c r="AB33" s="531">
        <v>4.2924581361259309</v>
      </c>
      <c r="AC33" s="536">
        <v>84.7</v>
      </c>
      <c r="AD33" s="536">
        <v>407</v>
      </c>
      <c r="AE33" s="537"/>
      <c r="AF33" s="536">
        <v>8.4700000000000006</v>
      </c>
      <c r="AG33" s="538">
        <v>6.8500000000000005</v>
      </c>
      <c r="AH33" s="539">
        <v>1</v>
      </c>
      <c r="AI33" s="485"/>
    </row>
    <row r="34" spans="1:35" ht="13.5" customHeight="1">
      <c r="A34" s="24">
        <v>18</v>
      </c>
      <c r="B34" s="540" t="s">
        <v>1150</v>
      </c>
      <c r="C34" s="541">
        <v>12.3</v>
      </c>
      <c r="D34" s="542">
        <v>66.5</v>
      </c>
      <c r="E34" s="542">
        <v>140</v>
      </c>
      <c r="F34" s="542">
        <v>5.5</v>
      </c>
      <c r="G34" s="542">
        <v>8.5</v>
      </c>
      <c r="H34" s="543">
        <v>12</v>
      </c>
      <c r="I34" s="544"/>
      <c r="J34" s="544">
        <v>15.7</v>
      </c>
      <c r="K34" s="545">
        <v>34.799999999999997</v>
      </c>
      <c r="L34" s="542">
        <v>46</v>
      </c>
      <c r="M34" s="542" t="s">
        <v>19</v>
      </c>
      <c r="N34" s="546" t="s">
        <v>19</v>
      </c>
      <c r="O34" s="547" t="s">
        <v>19</v>
      </c>
      <c r="P34" s="548">
        <v>0.32500000000000001</v>
      </c>
      <c r="Q34" s="548">
        <v>64.900000000000006</v>
      </c>
      <c r="R34" s="540" t="s">
        <v>1150</v>
      </c>
      <c r="S34" s="549">
        <v>2.5</v>
      </c>
      <c r="T34" s="546">
        <v>37.5</v>
      </c>
      <c r="U34" s="550">
        <v>6.79</v>
      </c>
      <c r="V34" s="550">
        <v>18.98</v>
      </c>
      <c r="W34" s="545">
        <v>1.5454886061848316</v>
      </c>
      <c r="X34" s="549">
        <v>3.07</v>
      </c>
      <c r="Y34" s="550">
        <v>195</v>
      </c>
      <c r="Z34" s="550">
        <v>27.8</v>
      </c>
      <c r="AA34" s="550">
        <v>4.6900000000000004</v>
      </c>
      <c r="AB34" s="544">
        <v>3.5242562570853293</v>
      </c>
      <c r="AC34" s="550">
        <v>11.3</v>
      </c>
      <c r="AD34" s="550">
        <v>4.07</v>
      </c>
      <c r="AE34" s="551"/>
      <c r="AF34" s="550">
        <v>1.1300000000000001</v>
      </c>
      <c r="AG34" s="552">
        <v>0.70500000000000007</v>
      </c>
      <c r="AH34" s="553">
        <v>1</v>
      </c>
      <c r="AI34" s="486"/>
    </row>
    <row r="35" spans="1:35" s="60" customFormat="1" ht="14.1" customHeight="1">
      <c r="A35" s="48">
        <v>19</v>
      </c>
      <c r="B35" s="527" t="s">
        <v>1151</v>
      </c>
      <c r="C35" s="528">
        <v>15.2</v>
      </c>
      <c r="D35" s="529">
        <v>76</v>
      </c>
      <c r="E35" s="529">
        <v>160</v>
      </c>
      <c r="F35" s="529">
        <v>6</v>
      </c>
      <c r="G35" s="529">
        <v>9</v>
      </c>
      <c r="H35" s="530">
        <v>15</v>
      </c>
      <c r="I35" s="531"/>
      <c r="J35" s="531">
        <v>19.399999999999999</v>
      </c>
      <c r="K35" s="532">
        <v>34.799999999999997</v>
      </c>
      <c r="L35" s="529">
        <v>52</v>
      </c>
      <c r="M35" s="529" t="s">
        <v>19</v>
      </c>
      <c r="N35" s="533" t="s">
        <v>19</v>
      </c>
      <c r="O35" s="534" t="s">
        <v>19</v>
      </c>
      <c r="P35" s="535">
        <v>0.32800000000000001</v>
      </c>
      <c r="Q35" s="535">
        <v>54.64</v>
      </c>
      <c r="R35" s="527" t="s">
        <v>1151</v>
      </c>
      <c r="S35" s="528">
        <v>3</v>
      </c>
      <c r="T35" s="533">
        <v>61.5</v>
      </c>
      <c r="U35" s="536">
        <v>9.7200000000000006</v>
      </c>
      <c r="V35" s="536">
        <v>23.22</v>
      </c>
      <c r="W35" s="532">
        <v>1.7804783325790587</v>
      </c>
      <c r="X35" s="528">
        <v>3.58</v>
      </c>
      <c r="Y35" s="536">
        <v>308</v>
      </c>
      <c r="Z35" s="536">
        <v>38.4</v>
      </c>
      <c r="AA35" s="536">
        <v>5.82</v>
      </c>
      <c r="AB35" s="531">
        <v>3.9845060747593064</v>
      </c>
      <c r="AC35" s="536">
        <v>12.8</v>
      </c>
      <c r="AD35" s="536">
        <v>6.13</v>
      </c>
      <c r="AE35" s="537"/>
      <c r="AF35" s="536">
        <v>1.28</v>
      </c>
      <c r="AG35" s="538">
        <v>0.83000000000000007</v>
      </c>
      <c r="AH35" s="539"/>
      <c r="AI35" s="485"/>
    </row>
    <row r="36" spans="1:35" ht="13.5" customHeight="1">
      <c r="A36" s="24">
        <v>20</v>
      </c>
      <c r="B36" s="540" t="s">
        <v>1152</v>
      </c>
      <c r="C36" s="541">
        <v>17.7</v>
      </c>
      <c r="D36" s="542">
        <v>85.5</v>
      </c>
      <c r="E36" s="542">
        <v>180</v>
      </c>
      <c r="F36" s="542">
        <v>6</v>
      </c>
      <c r="G36" s="542">
        <v>9.5</v>
      </c>
      <c r="H36" s="543">
        <v>15</v>
      </c>
      <c r="I36" s="544"/>
      <c r="J36" s="544">
        <v>22.6</v>
      </c>
      <c r="K36" s="545">
        <v>44.3</v>
      </c>
      <c r="L36" s="542">
        <v>61</v>
      </c>
      <c r="M36" s="542" t="s">
        <v>19</v>
      </c>
      <c r="N36" s="546" t="s">
        <v>19</v>
      </c>
      <c r="O36" s="547" t="s">
        <v>19</v>
      </c>
      <c r="P36" s="548">
        <v>0.39700000000000002</v>
      </c>
      <c r="Q36" s="548">
        <v>57.57</v>
      </c>
      <c r="R36" s="540" t="s">
        <v>1152</v>
      </c>
      <c r="S36" s="549">
        <v>3.45</v>
      </c>
      <c r="T36" s="546">
        <v>89.1</v>
      </c>
      <c r="U36" s="550">
        <v>12.4</v>
      </c>
      <c r="V36" s="550">
        <v>32.979999999999997</v>
      </c>
      <c r="W36" s="545">
        <v>1.9855673939975429</v>
      </c>
      <c r="X36" s="549">
        <v>4.4400000000000004</v>
      </c>
      <c r="Y36" s="550">
        <v>462</v>
      </c>
      <c r="Z36" s="550">
        <v>51.4</v>
      </c>
      <c r="AA36" s="550">
        <v>7.54</v>
      </c>
      <c r="AB36" s="544">
        <v>4.5213358508416723</v>
      </c>
      <c r="AC36" s="550">
        <v>13.7</v>
      </c>
      <c r="AD36" s="550">
        <v>7.42</v>
      </c>
      <c r="AE36" s="551"/>
      <c r="AF36" s="550">
        <v>1.3699999999999999</v>
      </c>
      <c r="AG36" s="552">
        <v>0.89499999999999991</v>
      </c>
      <c r="AH36" s="553">
        <v>1</v>
      </c>
      <c r="AI36" s="486"/>
    </row>
    <row r="37" spans="1:35" s="60" customFormat="1" ht="14.1" customHeight="1">
      <c r="A37" s="48">
        <v>21</v>
      </c>
      <c r="B37" s="527" t="s">
        <v>1153</v>
      </c>
      <c r="C37" s="528">
        <v>21.1</v>
      </c>
      <c r="D37" s="529">
        <v>95</v>
      </c>
      <c r="E37" s="529">
        <v>200</v>
      </c>
      <c r="F37" s="529">
        <v>6.5</v>
      </c>
      <c r="G37" s="529">
        <v>10</v>
      </c>
      <c r="H37" s="530">
        <v>18</v>
      </c>
      <c r="I37" s="531"/>
      <c r="J37" s="531">
        <v>26.9</v>
      </c>
      <c r="K37" s="532">
        <v>44.3</v>
      </c>
      <c r="L37" s="529">
        <v>67</v>
      </c>
      <c r="M37" s="529" t="s">
        <v>19</v>
      </c>
      <c r="N37" s="533" t="s">
        <v>19</v>
      </c>
      <c r="O37" s="534" t="s">
        <v>19</v>
      </c>
      <c r="P37" s="535">
        <v>0.4</v>
      </c>
      <c r="Q37" s="535">
        <v>49.33</v>
      </c>
      <c r="R37" s="527" t="s">
        <v>1153</v>
      </c>
      <c r="S37" s="528">
        <v>4.05</v>
      </c>
      <c r="T37" s="533">
        <v>133</v>
      </c>
      <c r="U37" s="536">
        <v>16.600000000000001</v>
      </c>
      <c r="V37" s="536">
        <v>39.409999999999997</v>
      </c>
      <c r="W37" s="532">
        <v>2.2235642374835081</v>
      </c>
      <c r="X37" s="528">
        <v>5.08</v>
      </c>
      <c r="Y37" s="536">
        <v>668</v>
      </c>
      <c r="Z37" s="536">
        <v>66.8</v>
      </c>
      <c r="AA37" s="536">
        <v>9.15</v>
      </c>
      <c r="AB37" s="531">
        <v>4.9832432967543179</v>
      </c>
      <c r="AC37" s="536">
        <v>15.2</v>
      </c>
      <c r="AD37" s="536">
        <v>10.6</v>
      </c>
      <c r="AE37" s="537"/>
      <c r="AF37" s="536">
        <v>1.52</v>
      </c>
      <c r="AG37" s="538">
        <v>1.02</v>
      </c>
      <c r="AH37" s="539">
        <v>1</v>
      </c>
      <c r="AI37" s="485"/>
    </row>
    <row r="38" spans="1:35" ht="13.5" customHeight="1">
      <c r="A38" s="24">
        <v>22</v>
      </c>
      <c r="B38" s="540" t="s">
        <v>1154</v>
      </c>
      <c r="C38" s="541">
        <v>25.3</v>
      </c>
      <c r="D38" s="542">
        <v>105</v>
      </c>
      <c r="E38" s="542">
        <v>220</v>
      </c>
      <c r="F38" s="542">
        <v>7</v>
      </c>
      <c r="G38" s="542">
        <v>11</v>
      </c>
      <c r="H38" s="543">
        <v>18</v>
      </c>
      <c r="I38" s="544"/>
      <c r="J38" s="544">
        <v>32.200000000000003</v>
      </c>
      <c r="K38" s="545">
        <v>53.7</v>
      </c>
      <c r="L38" s="542">
        <v>76</v>
      </c>
      <c r="M38" s="542" t="s">
        <v>19</v>
      </c>
      <c r="N38" s="546" t="s">
        <v>19</v>
      </c>
      <c r="O38" s="547" t="s">
        <v>19</v>
      </c>
      <c r="P38" s="548">
        <v>0.47199999999999998</v>
      </c>
      <c r="Q38" s="548">
        <v>54.47</v>
      </c>
      <c r="R38" s="540" t="s">
        <v>1154</v>
      </c>
      <c r="S38" s="549">
        <v>4.3499999999999996</v>
      </c>
      <c r="T38" s="546">
        <v>194</v>
      </c>
      <c r="U38" s="550">
        <v>21.9</v>
      </c>
      <c r="V38" s="550">
        <v>49.87</v>
      </c>
      <c r="W38" s="545">
        <v>2.4545559110553774</v>
      </c>
      <c r="X38" s="549">
        <v>5.41</v>
      </c>
      <c r="Y38" s="550">
        <v>977</v>
      </c>
      <c r="Z38" s="550">
        <v>88.8</v>
      </c>
      <c r="AA38" s="550">
        <v>10.98</v>
      </c>
      <c r="AB38" s="544">
        <v>5.5083223314210921</v>
      </c>
      <c r="AC38" s="550">
        <v>16.600000000000001</v>
      </c>
      <c r="AD38" s="550">
        <v>14.3</v>
      </c>
      <c r="AE38" s="551"/>
      <c r="AF38" s="550">
        <v>1.6600000000000001</v>
      </c>
      <c r="AG38" s="552">
        <v>1.1100000000000001</v>
      </c>
      <c r="AH38" s="553"/>
      <c r="AI38" s="486"/>
    </row>
    <row r="39" spans="1:35" s="60" customFormat="1" ht="14.1" customHeight="1">
      <c r="A39" s="48">
        <v>23</v>
      </c>
      <c r="B39" s="527" t="s">
        <v>1155</v>
      </c>
      <c r="C39" s="528">
        <v>30.1</v>
      </c>
      <c r="D39" s="529">
        <v>115</v>
      </c>
      <c r="E39" s="529">
        <v>240</v>
      </c>
      <c r="F39" s="529">
        <v>7.5</v>
      </c>
      <c r="G39" s="529">
        <v>12</v>
      </c>
      <c r="H39" s="530">
        <v>21</v>
      </c>
      <c r="I39" s="531"/>
      <c r="J39" s="531">
        <v>38.4</v>
      </c>
      <c r="K39" s="532">
        <v>53.7</v>
      </c>
      <c r="L39" s="529">
        <v>82</v>
      </c>
      <c r="M39" s="529" t="s">
        <v>19</v>
      </c>
      <c r="N39" s="533" t="s">
        <v>19</v>
      </c>
      <c r="O39" s="534" t="s">
        <v>19</v>
      </c>
      <c r="P39" s="535">
        <v>0.47499999999999998</v>
      </c>
      <c r="Q39" s="535">
        <v>45.82</v>
      </c>
      <c r="R39" s="527" t="s">
        <v>1155</v>
      </c>
      <c r="S39" s="528">
        <v>5.2</v>
      </c>
      <c r="T39" s="533">
        <v>273</v>
      </c>
      <c r="U39" s="536">
        <v>28.2</v>
      </c>
      <c r="V39" s="536">
        <v>60.73</v>
      </c>
      <c r="W39" s="532">
        <v>2.6663411259626928</v>
      </c>
      <c r="X39" s="528">
        <v>6.31</v>
      </c>
      <c r="Y39" s="536">
        <v>1380</v>
      </c>
      <c r="Z39" s="536">
        <v>115</v>
      </c>
      <c r="AA39" s="536">
        <v>13.58</v>
      </c>
      <c r="AB39" s="531">
        <v>5.9947894041408993</v>
      </c>
      <c r="AC39" s="536">
        <v>18.100000000000001</v>
      </c>
      <c r="AD39" s="536">
        <v>20.9</v>
      </c>
      <c r="AE39" s="537"/>
      <c r="AF39" s="536">
        <v>1.81</v>
      </c>
      <c r="AG39" s="538">
        <v>1.21</v>
      </c>
      <c r="AH39" s="539">
        <v>1</v>
      </c>
      <c r="AI39" s="485"/>
    </row>
    <row r="40" spans="1:35" ht="13.5" customHeight="1">
      <c r="A40" s="24">
        <v>24</v>
      </c>
      <c r="B40" s="540" t="s">
        <v>1156</v>
      </c>
      <c r="C40" s="541">
        <v>34.1</v>
      </c>
      <c r="D40" s="542">
        <v>125</v>
      </c>
      <c r="E40" s="542">
        <v>260</v>
      </c>
      <c r="F40" s="542">
        <v>7.5</v>
      </c>
      <c r="G40" s="542">
        <v>12.5</v>
      </c>
      <c r="H40" s="543">
        <v>24</v>
      </c>
      <c r="I40" s="544"/>
      <c r="J40" s="544">
        <v>43.4</v>
      </c>
      <c r="K40" s="545">
        <v>63.1</v>
      </c>
      <c r="L40" s="542">
        <v>88.5</v>
      </c>
      <c r="M40" s="542" t="s">
        <v>19</v>
      </c>
      <c r="N40" s="546" t="s">
        <v>19</v>
      </c>
      <c r="O40" s="547" t="s">
        <v>19</v>
      </c>
      <c r="P40" s="548">
        <v>0.54700000000000004</v>
      </c>
      <c r="Q40" s="548">
        <v>52.05</v>
      </c>
      <c r="R40" s="540" t="s">
        <v>1156</v>
      </c>
      <c r="S40" s="549">
        <v>5.25</v>
      </c>
      <c r="T40" s="546">
        <v>355</v>
      </c>
      <c r="U40" s="550">
        <v>33.5</v>
      </c>
      <c r="V40" s="550">
        <v>71.599999999999994</v>
      </c>
      <c r="W40" s="545">
        <v>2.8600215912304137</v>
      </c>
      <c r="X40" s="549">
        <v>6.21</v>
      </c>
      <c r="Y40" s="550">
        <v>1830</v>
      </c>
      <c r="Z40" s="550">
        <v>141</v>
      </c>
      <c r="AA40" s="550">
        <v>15.52</v>
      </c>
      <c r="AB40" s="544">
        <v>6.4935274402678491</v>
      </c>
      <c r="AC40" s="550">
        <v>19.100000000000001</v>
      </c>
      <c r="AD40" s="550">
        <v>26.4</v>
      </c>
      <c r="AE40" s="551"/>
      <c r="AF40" s="550">
        <v>1.9100000000000001</v>
      </c>
      <c r="AG40" s="552">
        <v>1.2850000000000001</v>
      </c>
      <c r="AH40" s="553">
        <v>1</v>
      </c>
      <c r="AI40" s="486"/>
    </row>
    <row r="41" spans="1:35" s="60" customFormat="1" ht="14.1" customHeight="1">
      <c r="A41" s="48">
        <v>25</v>
      </c>
      <c r="B41" s="527" t="s">
        <v>1157</v>
      </c>
      <c r="C41" s="528">
        <v>38.200000000000003</v>
      </c>
      <c r="D41" s="529">
        <v>135</v>
      </c>
      <c r="E41" s="529">
        <v>280</v>
      </c>
      <c r="F41" s="529">
        <v>8</v>
      </c>
      <c r="G41" s="529">
        <v>13</v>
      </c>
      <c r="H41" s="530">
        <v>24</v>
      </c>
      <c r="I41" s="531"/>
      <c r="J41" s="531">
        <v>48.6</v>
      </c>
      <c r="K41" s="532">
        <v>63.1</v>
      </c>
      <c r="L41" s="529">
        <v>98</v>
      </c>
      <c r="M41" s="529" t="s">
        <v>19</v>
      </c>
      <c r="N41" s="533" t="s">
        <v>19</v>
      </c>
      <c r="O41" s="534" t="s">
        <v>19</v>
      </c>
      <c r="P41" s="535">
        <v>0.55100000000000005</v>
      </c>
      <c r="Q41" s="535">
        <v>42.7</v>
      </c>
      <c r="R41" s="527" t="s">
        <v>1157</v>
      </c>
      <c r="S41" s="528">
        <v>6.45</v>
      </c>
      <c r="T41" s="533">
        <v>477</v>
      </c>
      <c r="U41" s="536">
        <v>41.8</v>
      </c>
      <c r="V41" s="536">
        <v>88.34</v>
      </c>
      <c r="W41" s="532">
        <v>3.13286048441593</v>
      </c>
      <c r="X41" s="528">
        <v>7.64</v>
      </c>
      <c r="Y41" s="536">
        <v>2380</v>
      </c>
      <c r="Z41" s="536">
        <v>170</v>
      </c>
      <c r="AA41" s="536">
        <v>19.25</v>
      </c>
      <c r="AB41" s="531">
        <v>6.9979420843300684</v>
      </c>
      <c r="AC41" s="536">
        <v>20.6</v>
      </c>
      <c r="AD41" s="536">
        <v>31.3</v>
      </c>
      <c r="AE41" s="537"/>
      <c r="AF41" s="536">
        <v>2.06</v>
      </c>
      <c r="AG41" s="538">
        <v>1.4100000000000001</v>
      </c>
      <c r="AH41" s="539"/>
      <c r="AI41" s="485"/>
    </row>
    <row r="42" spans="1:35" ht="13.5" customHeight="1">
      <c r="A42" s="24">
        <v>26</v>
      </c>
      <c r="B42" s="540" t="s">
        <v>1158</v>
      </c>
      <c r="C42" s="541">
        <v>44.2</v>
      </c>
      <c r="D42" s="542">
        <v>145</v>
      </c>
      <c r="E42" s="542">
        <v>300</v>
      </c>
      <c r="F42" s="542">
        <v>8.5</v>
      </c>
      <c r="G42" s="542">
        <v>14</v>
      </c>
      <c r="H42" s="543">
        <v>27</v>
      </c>
      <c r="I42" s="544"/>
      <c r="J42" s="544">
        <v>56.3</v>
      </c>
      <c r="K42" s="545">
        <v>72.599999999999994</v>
      </c>
      <c r="L42" s="542">
        <v>104</v>
      </c>
      <c r="M42" s="542" t="s">
        <v>19</v>
      </c>
      <c r="N42" s="546" t="s">
        <v>19</v>
      </c>
      <c r="O42" s="547" t="s">
        <v>19</v>
      </c>
      <c r="P42" s="548">
        <v>0.61899999999999999</v>
      </c>
      <c r="Q42" s="548">
        <v>48.7</v>
      </c>
      <c r="R42" s="540" t="s">
        <v>1158</v>
      </c>
      <c r="S42" s="549">
        <v>6.35</v>
      </c>
      <c r="T42" s="546">
        <v>630</v>
      </c>
      <c r="U42" s="550">
        <v>51.2</v>
      </c>
      <c r="V42" s="550">
        <v>99.09</v>
      </c>
      <c r="W42" s="545">
        <v>3.3451537013966979</v>
      </c>
      <c r="X42" s="549">
        <v>7.8</v>
      </c>
      <c r="Y42" s="550">
        <v>3150</v>
      </c>
      <c r="Z42" s="550">
        <v>210</v>
      </c>
      <c r="AA42" s="550">
        <v>20.7</v>
      </c>
      <c r="AB42" s="544">
        <v>7.4799910715080502</v>
      </c>
      <c r="AC42" s="550">
        <v>22.1</v>
      </c>
      <c r="AD42" s="550">
        <v>43</v>
      </c>
      <c r="AE42" s="551"/>
      <c r="AF42" s="550">
        <v>2.21</v>
      </c>
      <c r="AG42" s="552">
        <v>1.51</v>
      </c>
      <c r="AH42" s="553"/>
      <c r="AI42" s="486"/>
    </row>
    <row r="43" spans="1:35" s="60" customFormat="1" ht="14.1" customHeight="1">
      <c r="A43" s="48">
        <v>27</v>
      </c>
      <c r="B43" s="527" t="s">
        <v>1159</v>
      </c>
      <c r="C43" s="528">
        <v>48.8</v>
      </c>
      <c r="D43" s="529">
        <v>155</v>
      </c>
      <c r="E43" s="529">
        <v>300</v>
      </c>
      <c r="F43" s="529">
        <v>9</v>
      </c>
      <c r="G43" s="529">
        <v>15.5</v>
      </c>
      <c r="H43" s="530">
        <v>27</v>
      </c>
      <c r="I43" s="531"/>
      <c r="J43" s="531">
        <v>62.2</v>
      </c>
      <c r="K43" s="532">
        <v>72.599999999999994</v>
      </c>
      <c r="L43" s="529">
        <v>112.5</v>
      </c>
      <c r="M43" s="529" t="s">
        <v>19</v>
      </c>
      <c r="N43" s="533" t="s">
        <v>19</v>
      </c>
      <c r="O43" s="534" t="s">
        <v>19</v>
      </c>
      <c r="P43" s="535">
        <v>0.623</v>
      </c>
      <c r="Q43" s="535">
        <v>39.47</v>
      </c>
      <c r="R43" s="527" t="s">
        <v>1159</v>
      </c>
      <c r="S43" s="528">
        <v>7.9</v>
      </c>
      <c r="T43" s="533">
        <v>808</v>
      </c>
      <c r="U43" s="536">
        <v>61.7</v>
      </c>
      <c r="V43" s="536">
        <v>123.9</v>
      </c>
      <c r="W43" s="532">
        <v>3.604213325782645</v>
      </c>
      <c r="X43" s="528">
        <v>9.66</v>
      </c>
      <c r="Y43" s="536">
        <v>3490</v>
      </c>
      <c r="Z43" s="536">
        <v>233</v>
      </c>
      <c r="AA43" s="536">
        <v>26.1</v>
      </c>
      <c r="AB43" s="531">
        <v>7.4906157796834325</v>
      </c>
      <c r="AC43" s="536">
        <v>24.1</v>
      </c>
      <c r="AD43" s="536">
        <v>54.3</v>
      </c>
      <c r="AE43" s="537"/>
      <c r="AF43" s="536">
        <v>2.41</v>
      </c>
      <c r="AG43" s="538">
        <v>1.6350000000000002</v>
      </c>
      <c r="AH43" s="539"/>
      <c r="AI43" s="485"/>
    </row>
    <row r="44" spans="1:35" ht="13.5" customHeight="1">
      <c r="A44" s="24">
        <v>28</v>
      </c>
      <c r="B44" s="540" t="s">
        <v>1160</v>
      </c>
      <c r="C44" s="541">
        <v>52.4</v>
      </c>
      <c r="D44" s="542">
        <v>165</v>
      </c>
      <c r="E44" s="542">
        <v>300</v>
      </c>
      <c r="F44" s="542">
        <v>9.5</v>
      </c>
      <c r="G44" s="542">
        <v>16.5</v>
      </c>
      <c r="H44" s="543">
        <v>27</v>
      </c>
      <c r="I44" s="544"/>
      <c r="J44" s="544">
        <v>66.7</v>
      </c>
      <c r="K44" s="545">
        <v>82</v>
      </c>
      <c r="L44" s="542">
        <v>121.5</v>
      </c>
      <c r="M44" s="542" t="s">
        <v>16</v>
      </c>
      <c r="N44" s="546">
        <v>48</v>
      </c>
      <c r="O44" s="547">
        <v>48</v>
      </c>
      <c r="P44" s="548">
        <v>0.69399999999999995</v>
      </c>
      <c r="Q44" s="548">
        <v>45.15</v>
      </c>
      <c r="R44" s="540" t="s">
        <v>1160</v>
      </c>
      <c r="S44" s="549">
        <v>7.7</v>
      </c>
      <c r="T44" s="546">
        <v>1020</v>
      </c>
      <c r="U44" s="550">
        <v>73.5</v>
      </c>
      <c r="V44" s="550">
        <v>135.30000000000001</v>
      </c>
      <c r="W44" s="545">
        <v>3.9105439293132171</v>
      </c>
      <c r="X44" s="549">
        <v>9.1999999999999993</v>
      </c>
      <c r="Y44" s="550">
        <v>3720</v>
      </c>
      <c r="Z44" s="550">
        <v>248</v>
      </c>
      <c r="AA44" s="550">
        <v>27.96</v>
      </c>
      <c r="AB44" s="544">
        <v>7.4680729738687264</v>
      </c>
      <c r="AC44" s="550">
        <v>26.4</v>
      </c>
      <c r="AD44" s="550">
        <v>63.9</v>
      </c>
      <c r="AE44" s="551"/>
      <c r="AF44" s="550">
        <v>2.6399999999999997</v>
      </c>
      <c r="AG44" s="552">
        <v>1.8149999999999997</v>
      </c>
      <c r="AH44" s="553"/>
      <c r="AI44" s="486"/>
    </row>
    <row r="45" spans="1:35" s="60" customFormat="1" ht="14.1" customHeight="1">
      <c r="A45" s="48">
        <v>29</v>
      </c>
      <c r="B45" s="527" t="s">
        <v>1161</v>
      </c>
      <c r="C45" s="528">
        <v>56</v>
      </c>
      <c r="D45" s="529">
        <v>175</v>
      </c>
      <c r="E45" s="529">
        <v>300</v>
      </c>
      <c r="F45" s="529">
        <v>10</v>
      </c>
      <c r="G45" s="529">
        <v>17.5</v>
      </c>
      <c r="H45" s="530">
        <v>27</v>
      </c>
      <c r="I45" s="531"/>
      <c r="J45" s="531">
        <v>71.400000000000006</v>
      </c>
      <c r="K45" s="532">
        <v>82</v>
      </c>
      <c r="L45" s="529">
        <v>130.5</v>
      </c>
      <c r="M45" s="529" t="s">
        <v>16</v>
      </c>
      <c r="N45" s="533">
        <v>48</v>
      </c>
      <c r="O45" s="534">
        <v>48</v>
      </c>
      <c r="P45" s="535">
        <v>0.69799999999999995</v>
      </c>
      <c r="Q45" s="535">
        <v>37.130000000000003</v>
      </c>
      <c r="R45" s="527" t="s">
        <v>1161</v>
      </c>
      <c r="S45" s="528">
        <v>9.4</v>
      </c>
      <c r="T45" s="533">
        <v>1270</v>
      </c>
      <c r="U45" s="536">
        <v>86.7</v>
      </c>
      <c r="V45" s="536">
        <v>166.4</v>
      </c>
      <c r="W45" s="532">
        <v>4.2174773082896806</v>
      </c>
      <c r="X45" s="528">
        <v>11.25</v>
      </c>
      <c r="Y45" s="536">
        <v>3940</v>
      </c>
      <c r="Z45" s="536">
        <v>263</v>
      </c>
      <c r="AA45" s="536">
        <v>34.6</v>
      </c>
      <c r="AB45" s="531">
        <v>7.4284636923883287</v>
      </c>
      <c r="AC45" s="536">
        <v>28.7</v>
      </c>
      <c r="AD45" s="536">
        <v>74.599999999999994</v>
      </c>
      <c r="AE45" s="537"/>
      <c r="AF45" s="536">
        <v>2.87</v>
      </c>
      <c r="AG45" s="538">
        <v>1.9950000000000001</v>
      </c>
      <c r="AH45" s="539"/>
      <c r="AI45" s="485"/>
    </row>
    <row r="46" spans="1:35" ht="13.5" customHeight="1">
      <c r="A46" s="24">
        <v>30</v>
      </c>
      <c r="B46" s="540" t="s">
        <v>1162</v>
      </c>
      <c r="C46" s="541">
        <v>62.4</v>
      </c>
      <c r="D46" s="542">
        <v>195</v>
      </c>
      <c r="E46" s="542">
        <v>300</v>
      </c>
      <c r="F46" s="542">
        <v>11</v>
      </c>
      <c r="G46" s="542">
        <v>19</v>
      </c>
      <c r="H46" s="543">
        <v>27</v>
      </c>
      <c r="I46" s="544"/>
      <c r="J46" s="544">
        <v>79.5</v>
      </c>
      <c r="K46" s="545">
        <v>82</v>
      </c>
      <c r="L46" s="542">
        <v>149</v>
      </c>
      <c r="M46" s="542" t="s">
        <v>16</v>
      </c>
      <c r="N46" s="546">
        <v>50</v>
      </c>
      <c r="O46" s="547">
        <v>50</v>
      </c>
      <c r="P46" s="548">
        <v>0.70499999999999996</v>
      </c>
      <c r="Q46" s="548">
        <v>33.119999999999997</v>
      </c>
      <c r="R46" s="540" t="s">
        <v>1162</v>
      </c>
      <c r="S46" s="549">
        <v>10.65</v>
      </c>
      <c r="T46" s="546">
        <v>1900</v>
      </c>
      <c r="U46" s="550">
        <v>118</v>
      </c>
      <c r="V46" s="550">
        <v>189.1</v>
      </c>
      <c r="W46" s="545">
        <v>4.8886983000776789</v>
      </c>
      <c r="X46" s="549">
        <v>12.7</v>
      </c>
      <c r="Y46" s="550">
        <v>4280</v>
      </c>
      <c r="Z46" s="550">
        <v>285</v>
      </c>
      <c r="AA46" s="550">
        <v>39.909999999999997</v>
      </c>
      <c r="AB46" s="544">
        <v>7.3373345287932308</v>
      </c>
      <c r="AC46" s="550">
        <v>33.9</v>
      </c>
      <c r="AD46" s="550">
        <v>94.7</v>
      </c>
      <c r="AE46" s="551"/>
      <c r="AF46" s="550">
        <v>3.3899999999999997</v>
      </c>
      <c r="AG46" s="552">
        <v>2.4399999999999995</v>
      </c>
      <c r="AH46" s="553"/>
      <c r="AI46" s="486"/>
    </row>
    <row r="47" spans="1:35" s="60" customFormat="1" ht="14.1" customHeight="1">
      <c r="A47" s="48">
        <v>31</v>
      </c>
      <c r="B47" s="527" t="s">
        <v>1163</v>
      </c>
      <c r="C47" s="528">
        <v>69.900000000000006</v>
      </c>
      <c r="D47" s="529">
        <v>220</v>
      </c>
      <c r="E47" s="529">
        <v>300</v>
      </c>
      <c r="F47" s="529">
        <v>11.5</v>
      </c>
      <c r="G47" s="529">
        <v>21</v>
      </c>
      <c r="H47" s="530">
        <v>27</v>
      </c>
      <c r="I47" s="531"/>
      <c r="J47" s="531">
        <v>89</v>
      </c>
      <c r="K47" s="532">
        <v>91.5</v>
      </c>
      <c r="L47" s="529">
        <v>172</v>
      </c>
      <c r="M47" s="529" t="s">
        <v>16</v>
      </c>
      <c r="N47" s="533">
        <v>54</v>
      </c>
      <c r="O47" s="534">
        <v>58</v>
      </c>
      <c r="P47" s="535">
        <v>0.76400000000000001</v>
      </c>
      <c r="Q47" s="535">
        <v>41.49</v>
      </c>
      <c r="R47" s="527" t="s">
        <v>1163</v>
      </c>
      <c r="S47" s="528">
        <v>9.1999999999999993</v>
      </c>
      <c r="T47" s="533">
        <v>2820</v>
      </c>
      <c r="U47" s="536">
        <v>156</v>
      </c>
      <c r="V47" s="536">
        <v>181.7</v>
      </c>
      <c r="W47" s="532">
        <v>5.6289779941324136</v>
      </c>
      <c r="X47" s="528">
        <v>11.47</v>
      </c>
      <c r="Y47" s="536">
        <v>4730</v>
      </c>
      <c r="Z47" s="536">
        <v>316</v>
      </c>
      <c r="AA47" s="536">
        <v>36.54</v>
      </c>
      <c r="AB47" s="531">
        <v>7.2901349381016489</v>
      </c>
      <c r="AC47" s="536">
        <v>39.4</v>
      </c>
      <c r="AD47" s="536">
        <v>122</v>
      </c>
      <c r="AE47" s="537"/>
      <c r="AF47" s="536">
        <v>3.94</v>
      </c>
      <c r="AG47" s="538">
        <v>2.8899999999999997</v>
      </c>
      <c r="AH47" s="539"/>
      <c r="AI47" s="485"/>
    </row>
    <row r="48" spans="1:35" ht="13.5" customHeight="1">
      <c r="A48" s="24">
        <v>32</v>
      </c>
      <c r="B48" s="540" t="s">
        <v>1164</v>
      </c>
      <c r="C48" s="541">
        <v>77.599999999999994</v>
      </c>
      <c r="D48" s="542">
        <v>245</v>
      </c>
      <c r="E48" s="542">
        <v>300</v>
      </c>
      <c r="F48" s="542">
        <v>12</v>
      </c>
      <c r="G48" s="542">
        <v>23</v>
      </c>
      <c r="H48" s="543">
        <v>27</v>
      </c>
      <c r="I48" s="544"/>
      <c r="J48" s="544">
        <v>98.8</v>
      </c>
      <c r="K48" s="545">
        <v>91.5</v>
      </c>
      <c r="L48" s="542">
        <v>195</v>
      </c>
      <c r="M48" s="542" t="s">
        <v>16</v>
      </c>
      <c r="N48" s="546">
        <v>54</v>
      </c>
      <c r="O48" s="547">
        <v>58</v>
      </c>
      <c r="P48" s="548">
        <v>0.76800000000000002</v>
      </c>
      <c r="Q48" s="548">
        <v>34.36</v>
      </c>
      <c r="R48" s="540" t="s">
        <v>1164</v>
      </c>
      <c r="S48" s="549">
        <v>11.2</v>
      </c>
      <c r="T48" s="546">
        <v>4020</v>
      </c>
      <c r="U48" s="550">
        <v>201</v>
      </c>
      <c r="V48" s="550">
        <v>220.6</v>
      </c>
      <c r="W48" s="545">
        <v>6.378734914488275</v>
      </c>
      <c r="X48" s="549">
        <v>14</v>
      </c>
      <c r="Y48" s="550">
        <v>5180</v>
      </c>
      <c r="Z48" s="550">
        <v>346</v>
      </c>
      <c r="AA48" s="550">
        <v>44.61</v>
      </c>
      <c r="AB48" s="544">
        <v>7.2407975940203473</v>
      </c>
      <c r="AC48" s="550">
        <v>45.1</v>
      </c>
      <c r="AD48" s="550">
        <v>155</v>
      </c>
      <c r="AE48" s="551"/>
      <c r="AF48" s="550">
        <v>4.51</v>
      </c>
      <c r="AG48" s="552">
        <v>3.36</v>
      </c>
      <c r="AH48" s="553"/>
      <c r="AI48" s="486"/>
    </row>
    <row r="49" spans="1:35" s="60" customFormat="1" ht="14.1" customHeight="1">
      <c r="A49" s="48">
        <v>33</v>
      </c>
      <c r="B49" s="527" t="s">
        <v>1165</v>
      </c>
      <c r="C49" s="528">
        <v>83.2</v>
      </c>
      <c r="D49" s="529">
        <v>270</v>
      </c>
      <c r="E49" s="529">
        <v>300</v>
      </c>
      <c r="F49" s="529">
        <v>12.5</v>
      </c>
      <c r="G49" s="529">
        <v>24</v>
      </c>
      <c r="H49" s="530">
        <v>27</v>
      </c>
      <c r="I49" s="531"/>
      <c r="J49" s="531">
        <v>106</v>
      </c>
      <c r="K49" s="532">
        <v>91.5</v>
      </c>
      <c r="L49" s="529">
        <v>219</v>
      </c>
      <c r="M49" s="529" t="s">
        <v>16</v>
      </c>
      <c r="N49" s="533">
        <v>56</v>
      </c>
      <c r="O49" s="534">
        <v>60</v>
      </c>
      <c r="P49" s="535">
        <v>0.77900000000000003</v>
      </c>
      <c r="Q49" s="535">
        <v>31.05</v>
      </c>
      <c r="R49" s="527" t="s">
        <v>1165</v>
      </c>
      <c r="S49" s="528">
        <v>12.55</v>
      </c>
      <c r="T49" s="533">
        <v>5530</v>
      </c>
      <c r="U49" s="536">
        <v>253</v>
      </c>
      <c r="V49" s="536">
        <v>249.4</v>
      </c>
      <c r="W49" s="532">
        <v>7.2228672506667824</v>
      </c>
      <c r="X49" s="528">
        <v>15.45</v>
      </c>
      <c r="Y49" s="536">
        <v>5410</v>
      </c>
      <c r="Z49" s="536">
        <v>361</v>
      </c>
      <c r="AA49" s="536">
        <v>51.89</v>
      </c>
      <c r="AB49" s="531">
        <v>7.1440699778947154</v>
      </c>
      <c r="AC49" s="536">
        <v>51.7</v>
      </c>
      <c r="AD49" s="536">
        <v>176</v>
      </c>
      <c r="AE49" s="537"/>
      <c r="AF49" s="536">
        <v>5.17</v>
      </c>
      <c r="AG49" s="538">
        <v>3.9699999999999998</v>
      </c>
      <c r="AH49" s="539"/>
      <c r="AI49" s="485"/>
    </row>
    <row r="50" spans="1:35" ht="13.5" customHeight="1">
      <c r="A50" s="24">
        <v>34</v>
      </c>
      <c r="B50" s="540" t="s">
        <v>1166</v>
      </c>
      <c r="C50" s="541">
        <v>88.7</v>
      </c>
      <c r="D50" s="542">
        <v>295</v>
      </c>
      <c r="E50" s="542">
        <v>300</v>
      </c>
      <c r="F50" s="542">
        <v>13</v>
      </c>
      <c r="G50" s="542">
        <v>25</v>
      </c>
      <c r="H50" s="543">
        <v>27</v>
      </c>
      <c r="I50" s="544"/>
      <c r="J50" s="544">
        <v>113</v>
      </c>
      <c r="K50" s="545">
        <v>100.8</v>
      </c>
      <c r="L50" s="542">
        <v>243</v>
      </c>
      <c r="M50" s="542" t="s">
        <v>9</v>
      </c>
      <c r="N50" s="546">
        <v>60</v>
      </c>
      <c r="O50" s="547">
        <v>62</v>
      </c>
      <c r="P50" s="548">
        <v>0.84299999999999997</v>
      </c>
      <c r="Q50" s="548">
        <v>38.020000000000003</v>
      </c>
      <c r="R50" s="540" t="s">
        <v>1166</v>
      </c>
      <c r="S50" s="549">
        <v>11.1</v>
      </c>
      <c r="T50" s="546">
        <v>7400</v>
      </c>
      <c r="U50" s="550">
        <v>313</v>
      </c>
      <c r="V50" s="550">
        <v>240.2</v>
      </c>
      <c r="W50" s="545">
        <v>8.0923868953305007</v>
      </c>
      <c r="X50" s="549">
        <v>13.55</v>
      </c>
      <c r="Y50" s="550">
        <v>5640</v>
      </c>
      <c r="Z50" s="550">
        <v>376</v>
      </c>
      <c r="AA50" s="550">
        <v>48.49</v>
      </c>
      <c r="AB50" s="544">
        <v>7.0648074584364124</v>
      </c>
      <c r="AC50" s="550">
        <v>58.7</v>
      </c>
      <c r="AD50" s="550">
        <v>199</v>
      </c>
      <c r="AE50" s="551"/>
      <c r="AF50" s="550">
        <v>5.87</v>
      </c>
      <c r="AG50" s="552">
        <v>4.62</v>
      </c>
      <c r="AH50" s="553"/>
      <c r="AI50" s="486"/>
    </row>
    <row r="51" spans="1:35" s="60" customFormat="1" ht="14.1" customHeight="1">
      <c r="A51" s="48">
        <v>35</v>
      </c>
      <c r="B51" s="527" t="s">
        <v>1167</v>
      </c>
      <c r="C51" s="528">
        <v>95</v>
      </c>
      <c r="D51" s="529">
        <v>320</v>
      </c>
      <c r="E51" s="529">
        <v>300</v>
      </c>
      <c r="F51" s="529">
        <v>13.5</v>
      </c>
      <c r="G51" s="529">
        <v>26</v>
      </c>
      <c r="H51" s="530">
        <v>27</v>
      </c>
      <c r="I51" s="531"/>
      <c r="J51" s="531">
        <v>121</v>
      </c>
      <c r="K51" s="532">
        <v>100.8</v>
      </c>
      <c r="L51" s="529">
        <v>267</v>
      </c>
      <c r="M51" s="529" t="s">
        <v>9</v>
      </c>
      <c r="N51" s="533">
        <v>60</v>
      </c>
      <c r="O51" s="534">
        <v>62</v>
      </c>
      <c r="P51" s="535">
        <v>0.84799999999999998</v>
      </c>
      <c r="Q51" s="535">
        <v>32.36</v>
      </c>
      <c r="R51" s="527" t="s">
        <v>1167</v>
      </c>
      <c r="S51" s="528">
        <v>13.1</v>
      </c>
      <c r="T51" s="533">
        <v>9670</v>
      </c>
      <c r="U51" s="536">
        <v>381</v>
      </c>
      <c r="V51" s="536">
        <v>285.39999999999998</v>
      </c>
      <c r="W51" s="532">
        <v>8.9396507410469237</v>
      </c>
      <c r="X51" s="528">
        <v>15.88</v>
      </c>
      <c r="Y51" s="536">
        <v>5860</v>
      </c>
      <c r="Z51" s="536">
        <v>391</v>
      </c>
      <c r="AA51" s="536">
        <v>58.11</v>
      </c>
      <c r="AB51" s="531">
        <v>6.959148803274414</v>
      </c>
      <c r="AC51" s="536">
        <v>66</v>
      </c>
      <c r="AD51" s="536">
        <v>224</v>
      </c>
      <c r="AE51" s="537"/>
      <c r="AF51" s="536">
        <v>6.6</v>
      </c>
      <c r="AG51" s="538">
        <v>5.3</v>
      </c>
      <c r="AH51" s="539"/>
      <c r="AI51" s="485"/>
    </row>
    <row r="52" spans="1:35" ht="13.5" customHeight="1">
      <c r="A52" s="24">
        <v>36</v>
      </c>
      <c r="B52" s="540" t="s">
        <v>1168</v>
      </c>
      <c r="C52" s="541">
        <v>102.1</v>
      </c>
      <c r="D52" s="542">
        <v>345</v>
      </c>
      <c r="E52" s="542">
        <v>300</v>
      </c>
      <c r="F52" s="542">
        <v>14.5</v>
      </c>
      <c r="G52" s="542">
        <v>27</v>
      </c>
      <c r="H52" s="543">
        <v>27</v>
      </c>
      <c r="I52" s="544"/>
      <c r="J52" s="544">
        <v>130</v>
      </c>
      <c r="K52" s="545">
        <v>100.8</v>
      </c>
      <c r="L52" s="542">
        <v>291</v>
      </c>
      <c r="M52" s="542" t="s">
        <v>16</v>
      </c>
      <c r="N52" s="546">
        <v>58</v>
      </c>
      <c r="O52" s="547">
        <v>66</v>
      </c>
      <c r="P52" s="548">
        <v>0.85799999999999998</v>
      </c>
      <c r="Q52" s="548">
        <v>29.24</v>
      </c>
      <c r="R52" s="540" t="s">
        <v>1168</v>
      </c>
      <c r="S52" s="549">
        <v>14.7</v>
      </c>
      <c r="T52" s="546">
        <v>12740</v>
      </c>
      <c r="U52" s="550">
        <v>472</v>
      </c>
      <c r="V52" s="550">
        <v>321.10000000000002</v>
      </c>
      <c r="W52" s="545">
        <v>9.8994949366116654</v>
      </c>
      <c r="X52" s="549">
        <v>17.66</v>
      </c>
      <c r="Y52" s="550">
        <v>6090</v>
      </c>
      <c r="Z52" s="550">
        <v>406</v>
      </c>
      <c r="AA52" s="550">
        <v>66.91</v>
      </c>
      <c r="AB52" s="544">
        <v>6.8444250193974545</v>
      </c>
      <c r="AC52" s="550">
        <v>75</v>
      </c>
      <c r="AD52" s="550">
        <v>257</v>
      </c>
      <c r="AE52" s="551"/>
      <c r="AF52" s="550">
        <v>7.5</v>
      </c>
      <c r="AG52" s="552">
        <v>6.15</v>
      </c>
      <c r="AH52" s="553"/>
      <c r="AI52" s="486"/>
    </row>
    <row r="53" spans="1:35" s="60" customFormat="1" ht="14.1" customHeight="1">
      <c r="A53" s="48">
        <v>37</v>
      </c>
      <c r="B53" s="527" t="s">
        <v>1169</v>
      </c>
      <c r="C53" s="528">
        <v>112.3</v>
      </c>
      <c r="D53" s="529">
        <v>395</v>
      </c>
      <c r="E53" s="529">
        <v>300</v>
      </c>
      <c r="F53" s="529">
        <v>15</v>
      </c>
      <c r="G53" s="529">
        <v>28</v>
      </c>
      <c r="H53" s="530">
        <v>30</v>
      </c>
      <c r="I53" s="531"/>
      <c r="J53" s="531">
        <v>143</v>
      </c>
      <c r="K53" s="532">
        <v>110.2</v>
      </c>
      <c r="L53" s="529">
        <v>337</v>
      </c>
      <c r="M53" s="529" t="s">
        <v>9</v>
      </c>
      <c r="N53" s="533">
        <v>64</v>
      </c>
      <c r="O53" s="534">
        <v>68</v>
      </c>
      <c r="P53" s="535">
        <v>0.91800000000000004</v>
      </c>
      <c r="Q53" s="535">
        <v>35.1</v>
      </c>
      <c r="R53" s="527" t="s">
        <v>1169</v>
      </c>
      <c r="S53" s="528">
        <v>13.1</v>
      </c>
      <c r="T53" s="533">
        <v>19330</v>
      </c>
      <c r="U53" s="536">
        <v>635</v>
      </c>
      <c r="V53" s="536">
        <v>311.60000000000002</v>
      </c>
      <c r="W53" s="532">
        <v>11.626470882207773</v>
      </c>
      <c r="X53" s="528">
        <v>16.309999999999999</v>
      </c>
      <c r="Y53" s="536">
        <v>6320</v>
      </c>
      <c r="Z53" s="536">
        <v>421</v>
      </c>
      <c r="AA53" s="536">
        <v>62.4</v>
      </c>
      <c r="AB53" s="531">
        <v>6.6479924936633461</v>
      </c>
      <c r="AC53" s="536">
        <v>90.6</v>
      </c>
      <c r="AD53" s="536">
        <v>298</v>
      </c>
      <c r="AE53" s="537"/>
      <c r="AF53" s="536">
        <v>9.0599999999999987</v>
      </c>
      <c r="AG53" s="538">
        <v>7.6599999999999984</v>
      </c>
      <c r="AH53" s="539"/>
      <c r="AI53" s="485"/>
    </row>
    <row r="54" spans="1:35" ht="13.5" customHeight="1">
      <c r="A54" s="24">
        <v>38</v>
      </c>
      <c r="B54" s="540" t="s">
        <v>1170</v>
      </c>
      <c r="C54" s="541">
        <v>125.6</v>
      </c>
      <c r="D54" s="542">
        <v>445</v>
      </c>
      <c r="E54" s="542">
        <v>300</v>
      </c>
      <c r="F54" s="542">
        <v>16</v>
      </c>
      <c r="G54" s="542">
        <v>30</v>
      </c>
      <c r="H54" s="543">
        <v>30</v>
      </c>
      <c r="I54" s="544"/>
      <c r="J54" s="544">
        <v>160</v>
      </c>
      <c r="K54" s="545">
        <v>110.2</v>
      </c>
      <c r="L54" s="542">
        <v>385</v>
      </c>
      <c r="M54" s="542" t="s">
        <v>9</v>
      </c>
      <c r="N54" s="546">
        <v>66</v>
      </c>
      <c r="O54" s="547">
        <v>68</v>
      </c>
      <c r="P54" s="548">
        <v>0.92200000000000004</v>
      </c>
      <c r="Q54" s="548">
        <v>30.02</v>
      </c>
      <c r="R54" s="540" t="s">
        <v>1170</v>
      </c>
      <c r="S54" s="549">
        <v>15.35</v>
      </c>
      <c r="T54" s="546">
        <v>28710</v>
      </c>
      <c r="U54" s="550">
        <v>851</v>
      </c>
      <c r="V54" s="550">
        <v>366.6</v>
      </c>
      <c r="W54" s="545">
        <v>13.395428324618814</v>
      </c>
      <c r="X54" s="549">
        <v>19.14</v>
      </c>
      <c r="Y54" s="550">
        <v>6770</v>
      </c>
      <c r="Z54" s="550">
        <v>452</v>
      </c>
      <c r="AA54" s="550">
        <v>73.92</v>
      </c>
      <c r="AB54" s="544">
        <v>6.504805915628844</v>
      </c>
      <c r="AC54" s="550">
        <v>107.7</v>
      </c>
      <c r="AD54" s="550">
        <v>370</v>
      </c>
      <c r="AE54" s="551"/>
      <c r="AF54" s="550">
        <v>10.77</v>
      </c>
      <c r="AG54" s="552">
        <v>9.27</v>
      </c>
      <c r="AH54" s="553"/>
      <c r="AI54" s="486"/>
    </row>
    <row r="55" spans="1:35" s="60" customFormat="1" ht="14.1" customHeight="1">
      <c r="A55" s="48">
        <v>39</v>
      </c>
      <c r="B55" s="527" t="s">
        <v>1171</v>
      </c>
      <c r="C55" s="528">
        <v>135.80000000000001</v>
      </c>
      <c r="D55" s="529">
        <v>495</v>
      </c>
      <c r="E55" s="529">
        <v>300</v>
      </c>
      <c r="F55" s="529">
        <v>16.5</v>
      </c>
      <c r="G55" s="529">
        <v>31</v>
      </c>
      <c r="H55" s="530">
        <v>30</v>
      </c>
      <c r="I55" s="531"/>
      <c r="J55" s="531">
        <v>173</v>
      </c>
      <c r="K55" s="532">
        <v>110.2</v>
      </c>
      <c r="L55" s="529">
        <v>434</v>
      </c>
      <c r="M55" s="529" t="s">
        <v>9</v>
      </c>
      <c r="N55" s="533">
        <v>66</v>
      </c>
      <c r="O55" s="534">
        <v>70</v>
      </c>
      <c r="P55" s="535">
        <v>0.93200000000000005</v>
      </c>
      <c r="Q55" s="535">
        <v>27.17</v>
      </c>
      <c r="R55" s="527" t="s">
        <v>1171</v>
      </c>
      <c r="S55" s="528">
        <v>17.149999999999999</v>
      </c>
      <c r="T55" s="533">
        <v>39840</v>
      </c>
      <c r="U55" s="536">
        <v>1080</v>
      </c>
      <c r="V55" s="536">
        <v>410.3</v>
      </c>
      <c r="W55" s="532">
        <v>15.175276516131113</v>
      </c>
      <c r="X55" s="528">
        <v>21.36</v>
      </c>
      <c r="Y55" s="536">
        <v>7000</v>
      </c>
      <c r="Z55" s="536">
        <v>467</v>
      </c>
      <c r="AA55" s="536">
        <v>84.4</v>
      </c>
      <c r="AB55" s="531">
        <v>6.3610083906299586</v>
      </c>
      <c r="AC55" s="536">
        <v>125.2</v>
      </c>
      <c r="AD55" s="536">
        <v>413</v>
      </c>
      <c r="AE55" s="537"/>
      <c r="AF55" s="536">
        <v>12.52</v>
      </c>
      <c r="AG55" s="538">
        <v>10.969999999999999</v>
      </c>
      <c r="AH55" s="539"/>
      <c r="AI55" s="485"/>
    </row>
    <row r="56" spans="1:35" ht="13.5" customHeight="1">
      <c r="A56" s="24">
        <v>40</v>
      </c>
      <c r="B56" s="540" t="s">
        <v>1172</v>
      </c>
      <c r="C56" s="541">
        <v>31.6</v>
      </c>
      <c r="D56" s="542">
        <v>80</v>
      </c>
      <c r="E56" s="542">
        <v>146</v>
      </c>
      <c r="F56" s="542">
        <v>13</v>
      </c>
      <c r="G56" s="542">
        <v>22</v>
      </c>
      <c r="H56" s="543">
        <v>12</v>
      </c>
      <c r="I56" s="544"/>
      <c r="J56" s="544">
        <v>40.299999999999997</v>
      </c>
      <c r="K56" s="545">
        <v>124.8</v>
      </c>
      <c r="L56" s="542">
        <v>46</v>
      </c>
      <c r="M56" s="542" t="s">
        <v>5</v>
      </c>
      <c r="N56" s="546">
        <v>70</v>
      </c>
      <c r="O56" s="547">
        <v>72</v>
      </c>
      <c r="P56" s="548">
        <v>1.0369999999999999</v>
      </c>
      <c r="Q56" s="548">
        <v>33.75</v>
      </c>
      <c r="R56" s="540" t="s">
        <v>1172</v>
      </c>
      <c r="S56" s="549">
        <v>15.35</v>
      </c>
      <c r="T56" s="546">
        <v>132</v>
      </c>
      <c r="U56" s="550">
        <v>21.5</v>
      </c>
      <c r="V56" s="550">
        <v>412.5</v>
      </c>
      <c r="W56" s="545">
        <v>1.8098160799308252</v>
      </c>
      <c r="X56" s="549">
        <v>18.75</v>
      </c>
      <c r="Y56" s="550">
        <v>572</v>
      </c>
      <c r="Z56" s="550">
        <v>78.400000000000006</v>
      </c>
      <c r="AA56" s="550">
        <v>82.34</v>
      </c>
      <c r="AB56" s="544">
        <v>3.7674325988790796</v>
      </c>
      <c r="AC56" s="550">
        <v>18.7</v>
      </c>
      <c r="AD56" s="550">
        <v>59.7</v>
      </c>
      <c r="AE56" s="551"/>
      <c r="AF56" s="550">
        <v>1.8699999999999999</v>
      </c>
      <c r="AG56" s="552">
        <v>0.7699999999999998</v>
      </c>
      <c r="AH56" s="553"/>
      <c r="AI56" s="486"/>
    </row>
    <row r="57" spans="1:35" s="60" customFormat="1" ht="14.1" customHeight="1">
      <c r="A57" s="48">
        <v>41</v>
      </c>
      <c r="B57" s="527" t="s">
        <v>1173</v>
      </c>
      <c r="C57" s="528">
        <v>38.1</v>
      </c>
      <c r="D57" s="529">
        <v>90</v>
      </c>
      <c r="E57" s="529">
        <v>166</v>
      </c>
      <c r="F57" s="529">
        <v>14</v>
      </c>
      <c r="G57" s="529">
        <v>23</v>
      </c>
      <c r="H57" s="530">
        <v>15</v>
      </c>
      <c r="I57" s="531"/>
      <c r="J57" s="531">
        <v>48.5</v>
      </c>
      <c r="K57" s="532">
        <v>124.8</v>
      </c>
      <c r="L57" s="529">
        <v>52</v>
      </c>
      <c r="M57" s="529" t="s">
        <v>5</v>
      </c>
      <c r="N57" s="533">
        <v>72</v>
      </c>
      <c r="O57" s="534">
        <v>72</v>
      </c>
      <c r="P57" s="535">
        <v>1.0409999999999999</v>
      </c>
      <c r="Q57" s="535">
        <v>28.86</v>
      </c>
      <c r="R57" s="527" t="s">
        <v>1173</v>
      </c>
      <c r="S57" s="528">
        <v>18.05</v>
      </c>
      <c r="T57" s="533">
        <v>205</v>
      </c>
      <c r="U57" s="536">
        <v>29.5</v>
      </c>
      <c r="V57" s="536">
        <v>484</v>
      </c>
      <c r="W57" s="532">
        <v>2.0559192892016314</v>
      </c>
      <c r="X57" s="528">
        <v>22.14</v>
      </c>
      <c r="Y57" s="536">
        <v>879</v>
      </c>
      <c r="Z57" s="536">
        <v>106</v>
      </c>
      <c r="AA57" s="536">
        <v>96.95</v>
      </c>
      <c r="AB57" s="531">
        <v>4.2571952433739968</v>
      </c>
      <c r="AC57" s="536">
        <v>20.5</v>
      </c>
      <c r="AD57" s="536">
        <v>80.8</v>
      </c>
      <c r="AE57" s="537"/>
      <c r="AF57" s="536">
        <v>2.0499999999999998</v>
      </c>
      <c r="AG57" s="538">
        <v>0.89999999999999991</v>
      </c>
      <c r="AH57" s="539"/>
      <c r="AI57" s="485"/>
    </row>
    <row r="58" spans="1:35" ht="13.5" customHeight="1">
      <c r="A58" s="24">
        <v>42</v>
      </c>
      <c r="B58" s="540" t="s">
        <v>1174</v>
      </c>
      <c r="C58" s="541">
        <v>44.4</v>
      </c>
      <c r="D58" s="542">
        <v>100</v>
      </c>
      <c r="E58" s="542">
        <v>186</v>
      </c>
      <c r="F58" s="542">
        <v>14.5</v>
      </c>
      <c r="G58" s="542">
        <v>24</v>
      </c>
      <c r="H58" s="543">
        <v>15</v>
      </c>
      <c r="I58" s="544"/>
      <c r="J58" s="544">
        <v>56.6</v>
      </c>
      <c r="K58" s="545">
        <v>124.8</v>
      </c>
      <c r="L58" s="542">
        <v>61</v>
      </c>
      <c r="M58" s="542" t="s">
        <v>5</v>
      </c>
      <c r="N58" s="546">
        <v>72</v>
      </c>
      <c r="O58" s="547">
        <v>72</v>
      </c>
      <c r="P58" s="548">
        <v>1.0509999999999999</v>
      </c>
      <c r="Q58" s="548">
        <v>24.88</v>
      </c>
      <c r="R58" s="540" t="s">
        <v>1174</v>
      </c>
      <c r="S58" s="549">
        <v>21.15</v>
      </c>
      <c r="T58" s="546">
        <v>296</v>
      </c>
      <c r="U58" s="550">
        <v>37.9</v>
      </c>
      <c r="V58" s="550">
        <v>574.6</v>
      </c>
      <c r="W58" s="545">
        <v>2.2868497936678276</v>
      </c>
      <c r="X58" s="549">
        <v>25.23</v>
      </c>
      <c r="Y58" s="550">
        <v>1290</v>
      </c>
      <c r="Z58" s="550">
        <v>139</v>
      </c>
      <c r="AA58" s="550">
        <v>117.7</v>
      </c>
      <c r="AB58" s="544">
        <v>4.7740464424457558</v>
      </c>
      <c r="AC58" s="550">
        <v>22</v>
      </c>
      <c r="AD58" s="550">
        <v>101</v>
      </c>
      <c r="AE58" s="551"/>
      <c r="AF58" s="550">
        <v>2.2000000000000002</v>
      </c>
      <c r="AG58" s="552">
        <v>1.0000000000000002</v>
      </c>
      <c r="AH58" s="553"/>
      <c r="AI58" s="486"/>
    </row>
    <row r="59" spans="1:35" s="60" customFormat="1" ht="14.1" customHeight="1">
      <c r="A59" s="48">
        <v>43</v>
      </c>
      <c r="B59" s="527" t="s">
        <v>1175</v>
      </c>
      <c r="C59" s="528">
        <v>51.5</v>
      </c>
      <c r="D59" s="529">
        <v>110</v>
      </c>
      <c r="E59" s="529">
        <v>206</v>
      </c>
      <c r="F59" s="529">
        <v>15</v>
      </c>
      <c r="G59" s="529">
        <v>25</v>
      </c>
      <c r="H59" s="530">
        <v>18</v>
      </c>
      <c r="I59" s="531"/>
      <c r="J59" s="531">
        <v>65.599999999999994</v>
      </c>
      <c r="K59" s="532">
        <v>139.30000000000001</v>
      </c>
      <c r="L59" s="529">
        <v>67</v>
      </c>
      <c r="M59" s="529" t="s">
        <v>5</v>
      </c>
      <c r="N59" s="533">
        <v>72</v>
      </c>
      <c r="O59" s="534">
        <v>86</v>
      </c>
      <c r="P59" s="535">
        <v>1.1559999999999999</v>
      </c>
      <c r="Q59" s="535">
        <v>31.65</v>
      </c>
      <c r="R59" s="527" t="s">
        <v>1175</v>
      </c>
      <c r="S59" s="528">
        <v>18.25</v>
      </c>
      <c r="T59" s="533">
        <v>413</v>
      </c>
      <c r="U59" s="536">
        <v>47.8</v>
      </c>
      <c r="V59" s="536">
        <v>541.79999999999995</v>
      </c>
      <c r="W59" s="532">
        <v>2.5091296712838642</v>
      </c>
      <c r="X59" s="528">
        <v>22.25</v>
      </c>
      <c r="Y59" s="536">
        <v>1830</v>
      </c>
      <c r="Z59" s="536">
        <v>177</v>
      </c>
      <c r="AA59" s="536">
        <v>107.3</v>
      </c>
      <c r="AB59" s="531">
        <v>5.2816987289521382</v>
      </c>
      <c r="AC59" s="536">
        <v>23.5</v>
      </c>
      <c r="AD59" s="536">
        <v>129</v>
      </c>
      <c r="AE59" s="537"/>
      <c r="AF59" s="536">
        <v>2.35</v>
      </c>
      <c r="AG59" s="538">
        <v>1.1000000000000001</v>
      </c>
      <c r="AH59" s="539"/>
      <c r="AI59" s="485"/>
    </row>
    <row r="60" spans="1:35" ht="13.5" customHeight="1">
      <c r="A60" s="24">
        <v>44</v>
      </c>
      <c r="B60" s="540" t="s">
        <v>1176</v>
      </c>
      <c r="C60" s="541">
        <v>58.6</v>
      </c>
      <c r="D60" s="542">
        <v>120</v>
      </c>
      <c r="E60" s="542">
        <v>226</v>
      </c>
      <c r="F60" s="542">
        <v>15.5</v>
      </c>
      <c r="G60" s="542">
        <v>26</v>
      </c>
      <c r="H60" s="543">
        <v>18</v>
      </c>
      <c r="I60" s="544"/>
      <c r="J60" s="544">
        <v>74.7</v>
      </c>
      <c r="K60" s="545">
        <v>139.30000000000001</v>
      </c>
      <c r="L60" s="542">
        <v>76</v>
      </c>
      <c r="M60" s="542" t="s">
        <v>5</v>
      </c>
      <c r="N60" s="546">
        <v>72</v>
      </c>
      <c r="O60" s="547">
        <v>86</v>
      </c>
      <c r="P60" s="548">
        <v>1.1599999999999999</v>
      </c>
      <c r="Q60" s="548">
        <v>27.46</v>
      </c>
      <c r="R60" s="540" t="s">
        <v>1176</v>
      </c>
      <c r="S60" s="549">
        <v>21.1</v>
      </c>
      <c r="T60" s="546">
        <v>561</v>
      </c>
      <c r="U60" s="550">
        <v>59.1</v>
      </c>
      <c r="V60" s="550">
        <v>628.4</v>
      </c>
      <c r="W60" s="545">
        <v>2.7404452486124531</v>
      </c>
      <c r="X60" s="549">
        <v>25.68</v>
      </c>
      <c r="Y60" s="550">
        <v>2510</v>
      </c>
      <c r="Z60" s="550">
        <v>222</v>
      </c>
      <c r="AA60" s="550">
        <v>125.2</v>
      </c>
      <c r="AB60" s="544">
        <v>5.7966430759939449</v>
      </c>
      <c r="AC60" s="550">
        <v>25</v>
      </c>
      <c r="AD60" s="550">
        <v>158</v>
      </c>
      <c r="AE60" s="551"/>
      <c r="AF60" s="550">
        <v>2.5</v>
      </c>
      <c r="AG60" s="552">
        <v>1.2</v>
      </c>
      <c r="AH60" s="553"/>
      <c r="AI60" s="486"/>
    </row>
    <row r="61" spans="1:35" s="60" customFormat="1" ht="14.1" customHeight="1">
      <c r="A61" s="48">
        <v>45</v>
      </c>
      <c r="B61" s="527" t="s">
        <v>1177</v>
      </c>
      <c r="C61" s="528">
        <v>78.3</v>
      </c>
      <c r="D61" s="529">
        <v>135</v>
      </c>
      <c r="E61" s="529">
        <v>248</v>
      </c>
      <c r="F61" s="529">
        <v>18</v>
      </c>
      <c r="G61" s="529">
        <v>32</v>
      </c>
      <c r="H61" s="530">
        <v>21</v>
      </c>
      <c r="I61" s="531"/>
      <c r="J61" s="531">
        <v>99.8</v>
      </c>
      <c r="K61" s="532">
        <v>139.30000000000001</v>
      </c>
      <c r="L61" s="529">
        <v>82</v>
      </c>
      <c r="M61" s="529" t="s">
        <v>5</v>
      </c>
      <c r="N61" s="533">
        <v>74</v>
      </c>
      <c r="O61" s="534">
        <v>88</v>
      </c>
      <c r="P61" s="535">
        <v>1.1739999999999999</v>
      </c>
      <c r="Q61" s="535">
        <v>23.81</v>
      </c>
      <c r="R61" s="527" t="s">
        <v>1177</v>
      </c>
      <c r="S61" s="528">
        <v>24.65</v>
      </c>
      <c r="T61" s="533">
        <v>918</v>
      </c>
      <c r="U61" s="536">
        <v>86.5</v>
      </c>
      <c r="V61" s="536">
        <v>743.8</v>
      </c>
      <c r="W61" s="532">
        <v>3.0328858853552627</v>
      </c>
      <c r="X61" s="528">
        <v>29.05</v>
      </c>
      <c r="Y61" s="536">
        <v>4080</v>
      </c>
      <c r="Z61" s="536">
        <v>329</v>
      </c>
      <c r="AA61" s="536">
        <v>152.6</v>
      </c>
      <c r="AB61" s="531">
        <v>6.3938848540659619</v>
      </c>
      <c r="AC61" s="536">
        <v>28.9</v>
      </c>
      <c r="AD61" s="536">
        <v>315</v>
      </c>
      <c r="AE61" s="537"/>
      <c r="AF61" s="536">
        <v>2.8899999999999997</v>
      </c>
      <c r="AG61" s="538">
        <v>1.2899999999999996</v>
      </c>
      <c r="AH61" s="539"/>
      <c r="AI61" s="485"/>
    </row>
    <row r="62" spans="1:35" ht="13.5" customHeight="1">
      <c r="A62" s="24">
        <v>46</v>
      </c>
      <c r="B62" s="540" t="s">
        <v>1178</v>
      </c>
      <c r="C62" s="541">
        <v>86.4</v>
      </c>
      <c r="D62" s="542">
        <v>145</v>
      </c>
      <c r="E62" s="542">
        <v>268</v>
      </c>
      <c r="F62" s="542">
        <v>18</v>
      </c>
      <c r="G62" s="542">
        <v>32.5</v>
      </c>
      <c r="H62" s="543">
        <v>24</v>
      </c>
      <c r="I62" s="544"/>
      <c r="J62" s="544">
        <v>110</v>
      </c>
      <c r="K62" s="545">
        <v>153.5</v>
      </c>
      <c r="L62" s="542">
        <v>88.5</v>
      </c>
      <c r="M62" s="542" t="s">
        <v>5</v>
      </c>
      <c r="N62" s="546">
        <v>78</v>
      </c>
      <c r="O62" s="547">
        <v>96</v>
      </c>
      <c r="P62" s="548">
        <v>1.25</v>
      </c>
      <c r="Q62" s="548">
        <v>29.09</v>
      </c>
      <c r="R62" s="540" t="s">
        <v>1178</v>
      </c>
      <c r="S62" s="549">
        <v>21.5</v>
      </c>
      <c r="T62" s="546">
        <v>1160</v>
      </c>
      <c r="U62" s="550">
        <v>101</v>
      </c>
      <c r="V62" s="550">
        <v>701.9</v>
      </c>
      <c r="W62" s="545">
        <v>3.2473765635439547</v>
      </c>
      <c r="X62" s="549">
        <v>26.99</v>
      </c>
      <c r="Y62" s="550">
        <v>5220</v>
      </c>
      <c r="Z62" s="550">
        <v>390</v>
      </c>
      <c r="AA62" s="550">
        <v>133.30000000000001</v>
      </c>
      <c r="AB62" s="544">
        <v>6.8887259674445938</v>
      </c>
      <c r="AC62" s="550">
        <v>30.1</v>
      </c>
      <c r="AD62" s="550">
        <v>361</v>
      </c>
      <c r="AE62" s="551"/>
      <c r="AF62" s="550">
        <v>3.0100000000000002</v>
      </c>
      <c r="AG62" s="552">
        <v>1.3850000000000002</v>
      </c>
      <c r="AH62" s="553"/>
      <c r="AI62" s="486"/>
    </row>
    <row r="63" spans="1:35" s="60" customFormat="1" ht="14.1" customHeight="1">
      <c r="A63" s="48">
        <v>47</v>
      </c>
      <c r="B63" s="527" t="s">
        <v>1179</v>
      </c>
      <c r="C63" s="528">
        <v>94.2</v>
      </c>
      <c r="D63" s="529">
        <v>155</v>
      </c>
      <c r="E63" s="529">
        <v>288</v>
      </c>
      <c r="F63" s="529">
        <v>18.5</v>
      </c>
      <c r="G63" s="529">
        <v>33</v>
      </c>
      <c r="H63" s="530">
        <v>24</v>
      </c>
      <c r="I63" s="531"/>
      <c r="J63" s="531">
        <v>120</v>
      </c>
      <c r="K63" s="532">
        <v>153.5</v>
      </c>
      <c r="L63" s="529">
        <v>98</v>
      </c>
      <c r="M63" s="529" t="s">
        <v>5</v>
      </c>
      <c r="N63" s="533">
        <v>78</v>
      </c>
      <c r="O63" s="534">
        <v>96</v>
      </c>
      <c r="P63" s="535">
        <v>1.254</v>
      </c>
      <c r="Q63" s="535">
        <v>25.52</v>
      </c>
      <c r="R63" s="527" t="s">
        <v>1179</v>
      </c>
      <c r="S63" s="528">
        <v>24.55</v>
      </c>
      <c r="T63" s="533">
        <v>1460</v>
      </c>
      <c r="U63" s="536">
        <v>119</v>
      </c>
      <c r="V63" s="536">
        <v>804.3</v>
      </c>
      <c r="W63" s="532">
        <v>3.488074922742725</v>
      </c>
      <c r="X63" s="528">
        <v>30.81</v>
      </c>
      <c r="Y63" s="536">
        <v>6580</v>
      </c>
      <c r="Z63" s="536">
        <v>457</v>
      </c>
      <c r="AA63" s="536">
        <v>153.69999999999999</v>
      </c>
      <c r="AB63" s="531">
        <v>7.4049532971743544</v>
      </c>
      <c r="AC63" s="536">
        <v>31.5</v>
      </c>
      <c r="AD63" s="536">
        <v>405</v>
      </c>
      <c r="AE63" s="537"/>
      <c r="AF63" s="536">
        <v>3.15</v>
      </c>
      <c r="AG63" s="538">
        <v>1.5</v>
      </c>
      <c r="AH63" s="539"/>
      <c r="AI63" s="485"/>
    </row>
    <row r="64" spans="1:35" ht="13.5" customHeight="1">
      <c r="A64" s="24">
        <v>48</v>
      </c>
      <c r="B64" s="540" t="s">
        <v>1180</v>
      </c>
      <c r="C64" s="541">
        <v>88.7</v>
      </c>
      <c r="D64" s="542">
        <v>160</v>
      </c>
      <c r="E64" s="542">
        <v>305</v>
      </c>
      <c r="F64" s="542">
        <v>16</v>
      </c>
      <c r="G64" s="542">
        <v>29</v>
      </c>
      <c r="H64" s="543">
        <v>27</v>
      </c>
      <c r="I64" s="544"/>
      <c r="J64" s="544">
        <v>113</v>
      </c>
      <c r="K64" s="545">
        <v>153.5</v>
      </c>
      <c r="L64" s="542">
        <v>104</v>
      </c>
      <c r="M64" s="542" t="s">
        <v>5</v>
      </c>
      <c r="N64" s="546">
        <v>80</v>
      </c>
      <c r="O64" s="547">
        <v>98</v>
      </c>
      <c r="P64" s="548">
        <v>1.268</v>
      </c>
      <c r="Q64" s="548">
        <v>22.24</v>
      </c>
      <c r="R64" s="540" t="s">
        <v>1180</v>
      </c>
      <c r="S64" s="549">
        <v>28.5</v>
      </c>
      <c r="T64" s="546">
        <v>1450</v>
      </c>
      <c r="U64" s="550">
        <v>111</v>
      </c>
      <c r="V64" s="550">
        <v>942.8</v>
      </c>
      <c r="W64" s="545">
        <v>3.5821583447803711</v>
      </c>
      <c r="X64" s="549">
        <v>34.880000000000003</v>
      </c>
      <c r="Y64" s="550">
        <v>6870</v>
      </c>
      <c r="Z64" s="550">
        <v>450</v>
      </c>
      <c r="AA64" s="550">
        <v>185</v>
      </c>
      <c r="AB64" s="544">
        <v>7.7972084861821642</v>
      </c>
      <c r="AC64" s="550">
        <v>30</v>
      </c>
      <c r="AD64" s="550">
        <v>300</v>
      </c>
      <c r="AE64" s="551"/>
      <c r="AF64" s="550">
        <v>3</v>
      </c>
      <c r="AG64" s="552">
        <v>1.55</v>
      </c>
      <c r="AH64" s="553"/>
      <c r="AI64" s="486"/>
    </row>
    <row r="65" spans="1:35" s="60" customFormat="1" ht="14.1" customHeight="1">
      <c r="A65" s="48">
        <v>49</v>
      </c>
      <c r="B65" s="527" t="s">
        <v>1181</v>
      </c>
      <c r="C65" s="528">
        <v>119.3</v>
      </c>
      <c r="D65" s="529">
        <v>170</v>
      </c>
      <c r="E65" s="529">
        <v>310</v>
      </c>
      <c r="F65" s="529">
        <v>21</v>
      </c>
      <c r="G65" s="529">
        <v>39</v>
      </c>
      <c r="H65" s="530">
        <v>27</v>
      </c>
      <c r="I65" s="531"/>
      <c r="J65" s="531">
        <v>152</v>
      </c>
      <c r="K65" s="532">
        <v>167.3</v>
      </c>
      <c r="L65" s="529">
        <v>104</v>
      </c>
      <c r="M65" s="529" t="s">
        <v>1</v>
      </c>
      <c r="N65" s="533">
        <v>86</v>
      </c>
      <c r="O65" s="534">
        <v>88</v>
      </c>
      <c r="P65" s="535">
        <v>1.351</v>
      </c>
      <c r="Q65" s="535">
        <v>26.91</v>
      </c>
      <c r="R65" s="527" t="s">
        <v>1181</v>
      </c>
      <c r="S65" s="528">
        <v>25.1</v>
      </c>
      <c r="T65" s="533">
        <v>2170</v>
      </c>
      <c r="U65" s="536">
        <v>161</v>
      </c>
      <c r="V65" s="536">
        <v>906.8</v>
      </c>
      <c r="W65" s="532">
        <v>3.7784012213466274</v>
      </c>
      <c r="X65" s="528">
        <v>29.76</v>
      </c>
      <c r="Y65" s="536">
        <v>9700</v>
      </c>
      <c r="Z65" s="536">
        <v>626</v>
      </c>
      <c r="AA65" s="536">
        <v>171.9</v>
      </c>
      <c r="AB65" s="531">
        <v>7.9884785456108105</v>
      </c>
      <c r="AC65" s="536">
        <v>35.5</v>
      </c>
      <c r="AD65" s="536">
        <v>705</v>
      </c>
      <c r="AE65" s="537"/>
      <c r="AF65" s="536">
        <v>3.55</v>
      </c>
      <c r="AG65" s="538">
        <v>1.5999999999999999</v>
      </c>
      <c r="AH65" s="539"/>
      <c r="AI65" s="485"/>
    </row>
    <row r="66" spans="1:35" ht="13.5" customHeight="1">
      <c r="A66" s="24">
        <v>50</v>
      </c>
      <c r="B66" s="540" t="s">
        <v>1182</v>
      </c>
      <c r="C66" s="541">
        <v>122.5</v>
      </c>
      <c r="D66" s="542">
        <v>179.5</v>
      </c>
      <c r="E66" s="542">
        <v>309</v>
      </c>
      <c r="F66" s="542">
        <v>21</v>
      </c>
      <c r="G66" s="542">
        <v>40</v>
      </c>
      <c r="H66" s="543">
        <v>27</v>
      </c>
      <c r="I66" s="544"/>
      <c r="J66" s="544">
        <v>156</v>
      </c>
      <c r="K66" s="545">
        <v>167.3</v>
      </c>
      <c r="L66" s="542">
        <v>112.5</v>
      </c>
      <c r="M66" s="542" t="s">
        <v>1</v>
      </c>
      <c r="N66" s="546">
        <v>88</v>
      </c>
      <c r="O66" s="547">
        <v>88</v>
      </c>
      <c r="P66" s="548">
        <v>1.353</v>
      </c>
      <c r="Q66" s="548">
        <v>23.7</v>
      </c>
      <c r="R66" s="540" t="s">
        <v>1182</v>
      </c>
      <c r="S66" s="549">
        <v>28.55</v>
      </c>
      <c r="T66" s="546">
        <v>2550</v>
      </c>
      <c r="U66" s="550">
        <v>179</v>
      </c>
      <c r="V66" s="550">
        <v>1019</v>
      </c>
      <c r="W66" s="545">
        <v>4.0430377003131994</v>
      </c>
      <c r="X66" s="549">
        <v>35.14</v>
      </c>
      <c r="Y66" s="550">
        <v>9850</v>
      </c>
      <c r="Z66" s="550">
        <v>638</v>
      </c>
      <c r="AA66" s="550">
        <v>191.1</v>
      </c>
      <c r="AB66" s="544">
        <v>7.9461327475084156</v>
      </c>
      <c r="AC66" s="550">
        <v>37.4</v>
      </c>
      <c r="AD66" s="550">
        <v>755</v>
      </c>
      <c r="AE66" s="551"/>
      <c r="AF66" s="550">
        <v>3.7399999999999998</v>
      </c>
      <c r="AG66" s="552">
        <v>1.7399999999999998</v>
      </c>
      <c r="AH66" s="553"/>
      <c r="AI66" s="486"/>
    </row>
    <row r="67" spans="1:35" s="60" customFormat="1" ht="14.1" customHeight="1">
      <c r="A67" s="48">
        <v>51</v>
      </c>
      <c r="B67" s="527" t="s">
        <v>1183</v>
      </c>
      <c r="C67" s="528">
        <v>124</v>
      </c>
      <c r="D67" s="529">
        <v>188.5</v>
      </c>
      <c r="E67" s="529">
        <v>309</v>
      </c>
      <c r="F67" s="529">
        <v>21</v>
      </c>
      <c r="G67" s="529">
        <v>40</v>
      </c>
      <c r="H67" s="530">
        <v>27</v>
      </c>
      <c r="I67" s="531"/>
      <c r="J67" s="531">
        <v>158</v>
      </c>
      <c r="K67" s="532">
        <v>167.3</v>
      </c>
      <c r="L67" s="529">
        <v>121.5</v>
      </c>
      <c r="M67" s="529" t="s">
        <v>1</v>
      </c>
      <c r="N67" s="533">
        <v>90</v>
      </c>
      <c r="O67" s="534">
        <v>90</v>
      </c>
      <c r="P67" s="535">
        <v>1.367</v>
      </c>
      <c r="Q67" s="535">
        <v>20.69</v>
      </c>
      <c r="R67" s="527" t="s">
        <v>1183</v>
      </c>
      <c r="S67" s="528">
        <v>33</v>
      </c>
      <c r="T67" s="533">
        <v>2950</v>
      </c>
      <c r="U67" s="536">
        <v>198</v>
      </c>
      <c r="V67" s="536">
        <v>1186</v>
      </c>
      <c r="W67" s="532">
        <v>4.3209820730881727</v>
      </c>
      <c r="X67" s="528">
        <v>40.21</v>
      </c>
      <c r="Y67" s="536">
        <v>9850</v>
      </c>
      <c r="Z67" s="536">
        <v>638</v>
      </c>
      <c r="AA67" s="536">
        <v>226.9</v>
      </c>
      <c r="AB67" s="531">
        <v>7.8956806009297722</v>
      </c>
      <c r="AC67" s="536">
        <v>39.1</v>
      </c>
      <c r="AD67" s="536">
        <v>755</v>
      </c>
      <c r="AE67" s="537"/>
      <c r="AF67" s="536">
        <v>3.91</v>
      </c>
      <c r="AG67" s="538">
        <v>1.9100000000000001</v>
      </c>
      <c r="AH67" s="539"/>
      <c r="AI67" s="485"/>
    </row>
    <row r="68" spans="1:35" ht="13.5" customHeight="1">
      <c r="A68" s="24">
        <v>52</v>
      </c>
      <c r="B68" s="540" t="s">
        <v>1184</v>
      </c>
      <c r="C68" s="541">
        <v>124.8</v>
      </c>
      <c r="D68" s="542">
        <v>197.5</v>
      </c>
      <c r="E68" s="542">
        <v>308</v>
      </c>
      <c r="F68" s="542">
        <v>21</v>
      </c>
      <c r="G68" s="542">
        <v>40</v>
      </c>
      <c r="H68" s="543">
        <v>27</v>
      </c>
      <c r="I68" s="544"/>
      <c r="J68" s="544">
        <v>159</v>
      </c>
      <c r="K68" s="545">
        <v>186.5</v>
      </c>
      <c r="L68" s="542">
        <v>130.5</v>
      </c>
      <c r="M68" s="542" t="s">
        <v>1</v>
      </c>
      <c r="N68" s="546">
        <v>94</v>
      </c>
      <c r="O68" s="547">
        <v>98</v>
      </c>
      <c r="P68" s="548">
        <v>1.464</v>
      </c>
      <c r="Q68" s="548">
        <v>25.51</v>
      </c>
      <c r="R68" s="540" t="s">
        <v>1184</v>
      </c>
      <c r="S68" s="549">
        <v>28.7</v>
      </c>
      <c r="T68" s="546">
        <v>3390</v>
      </c>
      <c r="U68" s="550">
        <v>217</v>
      </c>
      <c r="V68" s="550">
        <v>1144</v>
      </c>
      <c r="W68" s="545">
        <v>4.6174402775760006</v>
      </c>
      <c r="X68" s="549">
        <v>35.78</v>
      </c>
      <c r="Y68" s="550">
        <v>9760</v>
      </c>
      <c r="Z68" s="550">
        <v>637</v>
      </c>
      <c r="AA68" s="550">
        <v>202.1</v>
      </c>
      <c r="AB68" s="544">
        <v>7.834771713249987</v>
      </c>
      <c r="AC68" s="550">
        <v>41</v>
      </c>
      <c r="AD68" s="550">
        <v>755</v>
      </c>
      <c r="AE68" s="551"/>
      <c r="AF68" s="550">
        <v>4.0999999999999996</v>
      </c>
      <c r="AG68" s="552">
        <v>2.0999999999999996</v>
      </c>
      <c r="AH68" s="553"/>
      <c r="AI68" s="486"/>
    </row>
    <row r="69" spans="1:35" s="60" customFormat="1" ht="14.1" customHeight="1">
      <c r="A69" s="48">
        <v>53</v>
      </c>
      <c r="B69" s="527" t="s">
        <v>1185</v>
      </c>
      <c r="C69" s="528">
        <v>128</v>
      </c>
      <c r="D69" s="529">
        <v>216</v>
      </c>
      <c r="E69" s="529">
        <v>307</v>
      </c>
      <c r="F69" s="529">
        <v>21</v>
      </c>
      <c r="G69" s="529">
        <v>40</v>
      </c>
      <c r="H69" s="530">
        <v>27</v>
      </c>
      <c r="I69" s="531"/>
      <c r="J69" s="531">
        <v>163</v>
      </c>
      <c r="K69" s="532">
        <v>186.5</v>
      </c>
      <c r="L69" s="529">
        <v>149</v>
      </c>
      <c r="M69" s="529" t="s">
        <v>1</v>
      </c>
      <c r="N69" s="533">
        <v>96</v>
      </c>
      <c r="O69" s="534">
        <v>98</v>
      </c>
      <c r="P69" s="535">
        <v>1.4670000000000001</v>
      </c>
      <c r="Q69" s="535">
        <v>22.12</v>
      </c>
      <c r="R69" s="527" t="s">
        <v>1185</v>
      </c>
      <c r="S69" s="528">
        <v>306.14999999999998</v>
      </c>
      <c r="T69" s="533">
        <v>4430</v>
      </c>
      <c r="U69" s="536">
        <v>259</v>
      </c>
      <c r="V69" s="536">
        <v>1307</v>
      </c>
      <c r="W69" s="532">
        <v>5.2132441061616754</v>
      </c>
      <c r="X69" s="528">
        <v>42.69</v>
      </c>
      <c r="Y69" s="536">
        <v>9670</v>
      </c>
      <c r="Z69" s="536">
        <v>630</v>
      </c>
      <c r="AA69" s="536">
        <v>229</v>
      </c>
      <c r="AB69" s="531">
        <v>7.7022823483843492</v>
      </c>
      <c r="AC69" s="536">
        <v>45</v>
      </c>
      <c r="AD69" s="536">
        <v>760</v>
      </c>
      <c r="AE69" s="537"/>
      <c r="AF69" s="536">
        <v>4.5</v>
      </c>
      <c r="AG69" s="538">
        <v>2.5</v>
      </c>
      <c r="AH69" s="539"/>
      <c r="AI69" s="485"/>
    </row>
    <row r="70" spans="1:35" ht="13.5" customHeight="1">
      <c r="A70" s="24">
        <v>54</v>
      </c>
      <c r="B70" s="540" t="s">
        <v>1186</v>
      </c>
      <c r="C70" s="541">
        <v>131.9</v>
      </c>
      <c r="D70" s="542">
        <v>239</v>
      </c>
      <c r="E70" s="542">
        <v>307</v>
      </c>
      <c r="F70" s="542">
        <v>21</v>
      </c>
      <c r="G70" s="542">
        <v>40</v>
      </c>
      <c r="H70" s="543">
        <v>27</v>
      </c>
      <c r="I70" s="544"/>
      <c r="J70" s="544">
        <v>168</v>
      </c>
      <c r="K70" s="545">
        <v>186.5</v>
      </c>
      <c r="L70" s="542">
        <v>172</v>
      </c>
      <c r="M70" s="542" t="s">
        <v>1</v>
      </c>
      <c r="N70" s="546">
        <v>96</v>
      </c>
      <c r="O70" s="547">
        <v>100</v>
      </c>
      <c r="P70" s="548">
        <v>1.4810000000000001</v>
      </c>
      <c r="Q70" s="548">
        <v>19.57</v>
      </c>
      <c r="R70" s="540" t="s">
        <v>1186</v>
      </c>
      <c r="S70" s="549">
        <v>37.85</v>
      </c>
      <c r="T70" s="546">
        <v>6000</v>
      </c>
      <c r="U70" s="550">
        <v>318</v>
      </c>
      <c r="V70" s="550">
        <v>1502</v>
      </c>
      <c r="W70" s="545">
        <v>5.9761430466719681</v>
      </c>
      <c r="X70" s="549">
        <v>47.98</v>
      </c>
      <c r="Y70" s="550">
        <v>9670</v>
      </c>
      <c r="Z70" s="550">
        <v>630</v>
      </c>
      <c r="AA70" s="550">
        <v>269.10000000000002</v>
      </c>
      <c r="AB70" s="544">
        <v>7.5867993125905082</v>
      </c>
      <c r="AC70" s="550">
        <v>50.3</v>
      </c>
      <c r="AD70" s="550">
        <v>765</v>
      </c>
      <c r="AE70" s="551"/>
      <c r="AF70" s="550">
        <v>5.0299999999999994</v>
      </c>
      <c r="AG70" s="552">
        <v>3.0299999999999994</v>
      </c>
      <c r="AH70" s="553"/>
      <c r="AI70" s="486"/>
    </row>
    <row r="71" spans="1:35" s="60" customFormat="1" ht="14.1" customHeight="1">
      <c r="A71" s="48">
        <v>55</v>
      </c>
      <c r="B71" s="527" t="s">
        <v>1187</v>
      </c>
      <c r="C71" s="528">
        <v>135</v>
      </c>
      <c r="D71" s="529">
        <v>262</v>
      </c>
      <c r="E71" s="529">
        <v>306</v>
      </c>
      <c r="F71" s="529">
        <v>21</v>
      </c>
      <c r="G71" s="529">
        <v>40</v>
      </c>
      <c r="H71" s="530">
        <v>27</v>
      </c>
      <c r="I71" s="531"/>
      <c r="J71" s="531">
        <v>172</v>
      </c>
      <c r="K71" s="532">
        <v>210.4</v>
      </c>
      <c r="L71" s="529">
        <v>195</v>
      </c>
      <c r="M71" s="529" t="s">
        <v>81</v>
      </c>
      <c r="N71" s="533">
        <v>100</v>
      </c>
      <c r="O71" s="534">
        <v>102</v>
      </c>
      <c r="P71" s="535">
        <v>1.603</v>
      </c>
      <c r="Q71" s="535">
        <v>23.87</v>
      </c>
      <c r="R71" s="527" t="s">
        <v>1187</v>
      </c>
      <c r="S71" s="528">
        <v>33.6</v>
      </c>
      <c r="T71" s="533">
        <v>7880</v>
      </c>
      <c r="U71" s="536">
        <v>382</v>
      </c>
      <c r="V71" s="536">
        <v>1494</v>
      </c>
      <c r="W71" s="532">
        <v>6.7686005561247367</v>
      </c>
      <c r="X71" s="528">
        <v>42.26</v>
      </c>
      <c r="Y71" s="536">
        <v>9580</v>
      </c>
      <c r="Z71" s="536">
        <v>626</v>
      </c>
      <c r="AA71" s="536">
        <v>245.7</v>
      </c>
      <c r="AB71" s="531">
        <v>7.4630874588607528</v>
      </c>
      <c r="AC71" s="536">
        <v>55.9</v>
      </c>
      <c r="AD71" s="536">
        <v>770</v>
      </c>
      <c r="AE71" s="537"/>
      <c r="AF71" s="536">
        <v>5.59</v>
      </c>
      <c r="AG71" s="538">
        <v>3.59</v>
      </c>
      <c r="AH71" s="539"/>
      <c r="AI71" s="485"/>
    </row>
    <row r="72" spans="1:35" ht="13.5" customHeight="1">
      <c r="A72" s="24">
        <v>56</v>
      </c>
      <c r="B72" s="540" t="s">
        <v>1188</v>
      </c>
      <c r="C72" s="541">
        <v>138.9</v>
      </c>
      <c r="D72" s="542">
        <v>286</v>
      </c>
      <c r="E72" s="542">
        <v>306</v>
      </c>
      <c r="F72" s="542">
        <v>21</v>
      </c>
      <c r="G72" s="542">
        <v>40</v>
      </c>
      <c r="H72" s="543">
        <v>27</v>
      </c>
      <c r="I72" s="544"/>
      <c r="J72" s="544">
        <v>177</v>
      </c>
      <c r="K72" s="545">
        <v>210.4</v>
      </c>
      <c r="L72" s="542">
        <v>219</v>
      </c>
      <c r="M72" s="542" t="s">
        <v>81</v>
      </c>
      <c r="N72" s="546">
        <v>100</v>
      </c>
      <c r="O72" s="547">
        <v>102</v>
      </c>
      <c r="P72" s="548">
        <v>1.605</v>
      </c>
      <c r="Q72" s="548">
        <v>20.69</v>
      </c>
      <c r="R72" s="540" t="s">
        <v>1188</v>
      </c>
      <c r="S72" s="549">
        <v>38.799999999999997</v>
      </c>
      <c r="T72" s="546">
        <v>10210</v>
      </c>
      <c r="U72" s="550">
        <v>456</v>
      </c>
      <c r="V72" s="550">
        <v>1702</v>
      </c>
      <c r="W72" s="545">
        <v>7.5949730624413041</v>
      </c>
      <c r="X72" s="549">
        <v>50.85</v>
      </c>
      <c r="Y72" s="550">
        <v>9580</v>
      </c>
      <c r="Z72" s="550">
        <v>626</v>
      </c>
      <c r="AA72" s="550">
        <v>276.39999999999998</v>
      </c>
      <c r="AB72" s="544">
        <v>7.3569214883204195</v>
      </c>
      <c r="AC72" s="550">
        <v>62.2</v>
      </c>
      <c r="AD72" s="550">
        <v>775</v>
      </c>
      <c r="AE72" s="551"/>
      <c r="AF72" s="550">
        <v>6.2200000000000006</v>
      </c>
      <c r="AG72" s="552">
        <v>4.2200000000000006</v>
      </c>
      <c r="AH72" s="553"/>
      <c r="AI72" s="486"/>
    </row>
    <row r="73" spans="1:35" s="60" customFormat="1" ht="14.1" customHeight="1">
      <c r="A73" s="48">
        <v>57</v>
      </c>
      <c r="B73" s="527" t="s">
        <v>1189</v>
      </c>
      <c r="C73" s="528">
        <v>142.9</v>
      </c>
      <c r="D73" s="529">
        <v>310</v>
      </c>
      <c r="E73" s="529">
        <v>305</v>
      </c>
      <c r="F73" s="529">
        <v>21</v>
      </c>
      <c r="G73" s="529">
        <v>40</v>
      </c>
      <c r="H73" s="530">
        <v>27</v>
      </c>
      <c r="I73" s="531"/>
      <c r="J73" s="531">
        <v>182</v>
      </c>
      <c r="K73" s="532">
        <v>210.4</v>
      </c>
      <c r="L73" s="529">
        <v>243</v>
      </c>
      <c r="M73" s="529" t="s">
        <v>81</v>
      </c>
      <c r="N73" s="533">
        <v>102</v>
      </c>
      <c r="O73" s="534">
        <v>104</v>
      </c>
      <c r="P73" s="535">
        <v>1.6220000000000001</v>
      </c>
      <c r="Q73" s="535">
        <v>17.559999999999999</v>
      </c>
      <c r="R73" s="527" t="s">
        <v>1189</v>
      </c>
      <c r="S73" s="528">
        <v>46.2</v>
      </c>
      <c r="T73" s="533">
        <v>12920</v>
      </c>
      <c r="U73" s="536">
        <v>536</v>
      </c>
      <c r="V73" s="536">
        <v>2046</v>
      </c>
      <c r="W73" s="532">
        <v>8.4254976701089284</v>
      </c>
      <c r="X73" s="528">
        <v>59.4</v>
      </c>
      <c r="Y73" s="536">
        <v>9490</v>
      </c>
      <c r="Z73" s="536">
        <v>622</v>
      </c>
      <c r="AA73" s="536">
        <v>341</v>
      </c>
      <c r="AB73" s="531">
        <v>7.2210011177714923</v>
      </c>
      <c r="AC73" s="536">
        <v>68.8</v>
      </c>
      <c r="AD73" s="536">
        <v>780</v>
      </c>
      <c r="AE73" s="537"/>
      <c r="AF73" s="536">
        <v>6.88</v>
      </c>
      <c r="AG73" s="538">
        <v>4.88</v>
      </c>
      <c r="AH73" s="539"/>
      <c r="AI73" s="485"/>
    </row>
    <row r="74" spans="1:35" ht="13.5" customHeight="1">
      <c r="A74" s="24">
        <v>58</v>
      </c>
      <c r="B74" s="540" t="s">
        <v>1190</v>
      </c>
      <c r="C74" s="541">
        <v>146.80000000000001</v>
      </c>
      <c r="D74" s="542">
        <v>334</v>
      </c>
      <c r="E74" s="542">
        <v>305</v>
      </c>
      <c r="F74" s="542">
        <v>21</v>
      </c>
      <c r="G74" s="542">
        <v>40</v>
      </c>
      <c r="H74" s="543">
        <v>27</v>
      </c>
      <c r="I74" s="544"/>
      <c r="J74" s="544">
        <v>187</v>
      </c>
      <c r="K74" s="545">
        <v>234</v>
      </c>
      <c r="L74" s="542">
        <v>267</v>
      </c>
      <c r="M74" s="542" t="s">
        <v>81</v>
      </c>
      <c r="N74" s="546">
        <v>100</v>
      </c>
      <c r="O74" s="547">
        <v>112</v>
      </c>
      <c r="P74" s="548">
        <v>1.7410000000000001</v>
      </c>
      <c r="Q74" s="548">
        <v>21.94</v>
      </c>
      <c r="R74" s="540" t="s">
        <v>1190</v>
      </c>
      <c r="S74" s="549">
        <v>39.700000000000003</v>
      </c>
      <c r="T74" s="546">
        <v>16070</v>
      </c>
      <c r="U74" s="550">
        <v>622</v>
      </c>
      <c r="V74" s="550">
        <v>1946</v>
      </c>
      <c r="W74" s="545">
        <v>9.2701579747599414</v>
      </c>
      <c r="X74" s="549">
        <v>50.41</v>
      </c>
      <c r="Y74" s="550">
        <v>9490</v>
      </c>
      <c r="Z74" s="550">
        <v>622</v>
      </c>
      <c r="AA74" s="550">
        <v>301.60000000000002</v>
      </c>
      <c r="AB74" s="544">
        <v>7.1238095918970403</v>
      </c>
      <c r="AC74" s="550">
        <v>75.599999999999994</v>
      </c>
      <c r="AD74" s="550">
        <v>787</v>
      </c>
      <c r="AE74" s="551"/>
      <c r="AF74" s="550">
        <v>7.56</v>
      </c>
      <c r="AG74" s="552">
        <v>5.56</v>
      </c>
      <c r="AH74" s="553"/>
      <c r="AI74" s="486"/>
    </row>
    <row r="75" spans="1:35" s="60" customFormat="1" ht="14.1" customHeight="1">
      <c r="A75" s="48">
        <v>59</v>
      </c>
      <c r="B75" s="527" t="s">
        <v>1191</v>
      </c>
      <c r="C75" s="528">
        <v>150.69999999999999</v>
      </c>
      <c r="D75" s="529">
        <v>358</v>
      </c>
      <c r="E75" s="529">
        <v>304</v>
      </c>
      <c r="F75" s="529">
        <v>21</v>
      </c>
      <c r="G75" s="529">
        <v>40</v>
      </c>
      <c r="H75" s="530">
        <v>27</v>
      </c>
      <c r="I75" s="531"/>
      <c r="J75" s="531">
        <v>192</v>
      </c>
      <c r="K75" s="532">
        <v>234</v>
      </c>
      <c r="L75" s="529">
        <v>291</v>
      </c>
      <c r="M75" s="529" t="s">
        <v>81</v>
      </c>
      <c r="N75" s="533">
        <v>102</v>
      </c>
      <c r="O75" s="534">
        <v>112</v>
      </c>
      <c r="P75" s="535">
        <v>1.744</v>
      </c>
      <c r="Q75" s="535">
        <v>19.23</v>
      </c>
      <c r="R75" s="527" t="s">
        <v>1191</v>
      </c>
      <c r="S75" s="528">
        <v>45.35</v>
      </c>
      <c r="T75" s="533">
        <v>19650</v>
      </c>
      <c r="U75" s="536">
        <v>714</v>
      </c>
      <c r="V75" s="536">
        <v>2194</v>
      </c>
      <c r="W75" s="532">
        <v>10.116508785149154</v>
      </c>
      <c r="X75" s="528">
        <v>59.87</v>
      </c>
      <c r="Y75" s="536">
        <v>9400</v>
      </c>
      <c r="Z75" s="536">
        <v>618</v>
      </c>
      <c r="AA75" s="536">
        <v>335.9</v>
      </c>
      <c r="AB75" s="531">
        <v>6.9970231765611111</v>
      </c>
      <c r="AC75" s="536">
        <v>82.8</v>
      </c>
      <c r="AD75" s="536">
        <v>793</v>
      </c>
      <c r="AE75" s="537"/>
      <c r="AF75" s="536">
        <v>8.2799999999999994</v>
      </c>
      <c r="AG75" s="538">
        <v>6.2799999999999994</v>
      </c>
      <c r="AH75" s="539"/>
      <c r="AI75" s="485"/>
    </row>
    <row r="76" spans="1:35" ht="13.5" customHeight="1">
      <c r="A76" s="24">
        <v>60</v>
      </c>
      <c r="B76" s="540" t="s">
        <v>1192</v>
      </c>
      <c r="C76" s="541">
        <v>158.6</v>
      </c>
      <c r="D76" s="542">
        <v>407</v>
      </c>
      <c r="E76" s="542">
        <v>303</v>
      </c>
      <c r="F76" s="542">
        <v>21</v>
      </c>
      <c r="G76" s="542">
        <v>40</v>
      </c>
      <c r="H76" s="543">
        <v>30</v>
      </c>
      <c r="I76" s="544"/>
      <c r="J76" s="544">
        <v>202</v>
      </c>
      <c r="K76" s="545">
        <v>234</v>
      </c>
      <c r="L76" s="542">
        <v>337</v>
      </c>
      <c r="M76" s="542" t="s">
        <v>81</v>
      </c>
      <c r="N76" s="546">
        <v>104</v>
      </c>
      <c r="O76" s="547">
        <v>114</v>
      </c>
      <c r="P76" s="548">
        <v>1.76</v>
      </c>
      <c r="Q76" s="548">
        <v>16.399999999999999</v>
      </c>
      <c r="R76" s="540" t="s">
        <v>1192</v>
      </c>
      <c r="S76" s="549">
        <v>53.5</v>
      </c>
      <c r="T76" s="546">
        <v>28430</v>
      </c>
      <c r="U76" s="550">
        <v>920</v>
      </c>
      <c r="V76" s="550">
        <v>2613</v>
      </c>
      <c r="W76" s="545">
        <v>11.863497555840171</v>
      </c>
      <c r="X76" s="549">
        <v>70.209999999999994</v>
      </c>
      <c r="Y76" s="550">
        <v>9310</v>
      </c>
      <c r="Z76" s="550">
        <v>615</v>
      </c>
      <c r="AA76" s="550">
        <v>408.5</v>
      </c>
      <c r="AB76" s="544">
        <v>6.7888960008893262</v>
      </c>
      <c r="AC76" s="550">
        <v>98.1</v>
      </c>
      <c r="AD76" s="550">
        <v>821</v>
      </c>
      <c r="AE76" s="551"/>
      <c r="AF76" s="550">
        <v>9.8099999999999987</v>
      </c>
      <c r="AG76" s="552">
        <v>7.8099999999999987</v>
      </c>
      <c r="AH76" s="553"/>
      <c r="AI76" s="486"/>
    </row>
    <row r="77" spans="1:35" s="60" customFormat="1" ht="14.1" customHeight="1">
      <c r="A77" s="48">
        <v>61</v>
      </c>
      <c r="B77" s="527" t="s">
        <v>1193</v>
      </c>
      <c r="C77" s="528">
        <v>166.4</v>
      </c>
      <c r="D77" s="529">
        <v>455</v>
      </c>
      <c r="E77" s="529">
        <v>302</v>
      </c>
      <c r="F77" s="529">
        <v>21</v>
      </c>
      <c r="G77" s="529">
        <v>40</v>
      </c>
      <c r="H77" s="530">
        <v>30</v>
      </c>
      <c r="I77" s="531"/>
      <c r="J77" s="531">
        <v>212</v>
      </c>
      <c r="K77" s="532">
        <v>257.8</v>
      </c>
      <c r="L77" s="529">
        <v>385</v>
      </c>
      <c r="M77" s="529" t="s">
        <v>81</v>
      </c>
      <c r="N77" s="533">
        <v>106</v>
      </c>
      <c r="O77" s="534">
        <v>122</v>
      </c>
      <c r="P77" s="535">
        <v>1.875</v>
      </c>
      <c r="Q77" s="535">
        <v>20.36</v>
      </c>
      <c r="R77" s="527" t="s">
        <v>1193</v>
      </c>
      <c r="S77" s="528">
        <v>46.05</v>
      </c>
      <c r="T77" s="533">
        <v>39050</v>
      </c>
      <c r="U77" s="536">
        <v>1150</v>
      </c>
      <c r="V77" s="536">
        <v>2475</v>
      </c>
      <c r="W77" s="532">
        <v>13.571960551355401</v>
      </c>
      <c r="X77" s="528">
        <v>60.3</v>
      </c>
      <c r="Y77" s="536">
        <v>9230</v>
      </c>
      <c r="Z77" s="536">
        <v>611</v>
      </c>
      <c r="AA77" s="536">
        <v>361.5</v>
      </c>
      <c r="AB77" s="531">
        <v>6.5983131063216911</v>
      </c>
      <c r="AC77" s="536">
        <v>114.1</v>
      </c>
      <c r="AD77" s="536">
        <v>840</v>
      </c>
      <c r="AE77" s="537"/>
      <c r="AF77" s="536">
        <v>11.41</v>
      </c>
      <c r="AG77" s="538">
        <v>9.41</v>
      </c>
      <c r="AH77" s="539"/>
      <c r="AI77" s="485"/>
    </row>
    <row r="78" spans="1:35" ht="13.5" customHeight="1">
      <c r="A78" s="24">
        <v>62</v>
      </c>
      <c r="B78" s="540" t="s">
        <v>1194</v>
      </c>
      <c r="C78" s="541">
        <v>16.899999999999999</v>
      </c>
      <c r="D78" s="542">
        <v>70</v>
      </c>
      <c r="E78" s="542">
        <v>140</v>
      </c>
      <c r="F78" s="542">
        <v>7</v>
      </c>
      <c r="G78" s="542">
        <v>12</v>
      </c>
      <c r="H78" s="543">
        <v>12</v>
      </c>
      <c r="I78" s="544"/>
      <c r="J78" s="544">
        <v>21.5</v>
      </c>
      <c r="K78" s="545">
        <v>257.8</v>
      </c>
      <c r="L78" s="542">
        <v>46</v>
      </c>
      <c r="M78" s="542" t="s">
        <v>81</v>
      </c>
      <c r="N78" s="546">
        <v>110</v>
      </c>
      <c r="O78" s="547">
        <v>122</v>
      </c>
      <c r="P78" s="548">
        <v>1.877</v>
      </c>
      <c r="Q78" s="548">
        <v>17.78</v>
      </c>
      <c r="R78" s="540" t="s">
        <v>1194</v>
      </c>
      <c r="S78" s="549">
        <v>53</v>
      </c>
      <c r="T78" s="546">
        <v>53.5</v>
      </c>
      <c r="U78" s="550">
        <v>9.36</v>
      </c>
      <c r="V78" s="550">
        <v>2787</v>
      </c>
      <c r="W78" s="545">
        <v>1.5774574774057322</v>
      </c>
      <c r="X78" s="549">
        <v>72.34</v>
      </c>
      <c r="Y78" s="550">
        <v>275</v>
      </c>
      <c r="Z78" s="550">
        <v>39.299999999999997</v>
      </c>
      <c r="AA78" s="550">
        <v>400.5</v>
      </c>
      <c r="AB78" s="544">
        <v>3.576408488192953</v>
      </c>
      <c r="AC78" s="550">
        <v>12.9</v>
      </c>
      <c r="AD78" s="550">
        <v>10</v>
      </c>
      <c r="AE78" s="551"/>
      <c r="AF78" s="550">
        <v>1.29</v>
      </c>
      <c r="AG78" s="552">
        <v>0.69000000000000006</v>
      </c>
      <c r="AH78" s="553"/>
      <c r="AI78" s="486"/>
    </row>
    <row r="79" spans="1:35" s="60" customFormat="1" ht="14.1" customHeight="1">
      <c r="A79" s="48">
        <v>63</v>
      </c>
      <c r="B79" s="527" t="s">
        <v>1195</v>
      </c>
      <c r="C79" s="528">
        <v>21.3</v>
      </c>
      <c r="D79" s="529">
        <v>80</v>
      </c>
      <c r="E79" s="529">
        <v>160</v>
      </c>
      <c r="F79" s="529">
        <v>8</v>
      </c>
      <c r="G79" s="529">
        <v>13</v>
      </c>
      <c r="H79" s="530">
        <v>15</v>
      </c>
      <c r="I79" s="531"/>
      <c r="J79" s="531">
        <v>27.1</v>
      </c>
      <c r="K79" s="532">
        <v>257.8</v>
      </c>
      <c r="L79" s="529">
        <v>52</v>
      </c>
      <c r="M79" s="529" t="s">
        <v>81</v>
      </c>
      <c r="N79" s="533">
        <v>110</v>
      </c>
      <c r="O79" s="534">
        <v>122</v>
      </c>
      <c r="P79" s="535">
        <v>1.893</v>
      </c>
      <c r="Q79" s="535">
        <v>15.45</v>
      </c>
      <c r="R79" s="527" t="s">
        <v>1195</v>
      </c>
      <c r="S79" s="528">
        <v>61.5</v>
      </c>
      <c r="T79" s="533">
        <v>91.3</v>
      </c>
      <c r="U79" s="536">
        <v>14</v>
      </c>
      <c r="V79" s="536">
        <v>3263</v>
      </c>
      <c r="W79" s="532">
        <v>1.8354845926994048</v>
      </c>
      <c r="X79" s="528">
        <v>82.69</v>
      </c>
      <c r="Y79" s="536">
        <v>444</v>
      </c>
      <c r="Z79" s="536">
        <v>55.5</v>
      </c>
      <c r="AA79" s="536">
        <v>480.5</v>
      </c>
      <c r="AB79" s="531">
        <v>4.0476862326072629</v>
      </c>
      <c r="AC79" s="536">
        <v>14.8</v>
      </c>
      <c r="AD79" s="536">
        <v>15.6</v>
      </c>
      <c r="AE79" s="537"/>
      <c r="AF79" s="536">
        <v>1.48</v>
      </c>
      <c r="AG79" s="538">
        <v>0.83</v>
      </c>
      <c r="AH79" s="539"/>
      <c r="AI79" s="485"/>
    </row>
    <row r="80" spans="1:35" ht="13.5" customHeight="1">
      <c r="A80" s="24">
        <v>64</v>
      </c>
      <c r="B80" s="540" t="s">
        <v>1196</v>
      </c>
      <c r="C80" s="541">
        <v>25.6</v>
      </c>
      <c r="D80" s="542">
        <v>90</v>
      </c>
      <c r="E80" s="542">
        <v>180</v>
      </c>
      <c r="F80" s="542">
        <v>8.5</v>
      </c>
      <c r="G80" s="542">
        <v>14</v>
      </c>
      <c r="H80" s="543">
        <v>15</v>
      </c>
      <c r="I80" s="544"/>
      <c r="J80" s="544">
        <v>32.6</v>
      </c>
      <c r="K80" s="545">
        <v>281</v>
      </c>
      <c r="L80" s="542">
        <v>61</v>
      </c>
      <c r="M80" s="542" t="s">
        <v>74</v>
      </c>
      <c r="N80" s="546">
        <v>114</v>
      </c>
      <c r="O80" s="547">
        <v>118</v>
      </c>
      <c r="P80" s="548">
        <v>2.0129999999999999</v>
      </c>
      <c r="Q80" s="548">
        <v>18.72</v>
      </c>
      <c r="R80" s="540" t="s">
        <v>1196</v>
      </c>
      <c r="S80" s="549">
        <v>54</v>
      </c>
      <c r="T80" s="546">
        <v>139</v>
      </c>
      <c r="U80" s="550">
        <v>18.899999999999999</v>
      </c>
      <c r="V80" s="550">
        <v>3141</v>
      </c>
      <c r="W80" s="545">
        <v>2.0648979831898706</v>
      </c>
      <c r="X80" s="549">
        <v>70.14</v>
      </c>
      <c r="Y80" s="550">
        <v>681</v>
      </c>
      <c r="Z80" s="550">
        <v>75.7</v>
      </c>
      <c r="AA80" s="550">
        <v>442.1</v>
      </c>
      <c r="AB80" s="544">
        <v>4.570510972763028</v>
      </c>
      <c r="AC80" s="550">
        <v>16.2</v>
      </c>
      <c r="AD80" s="550">
        <v>21</v>
      </c>
      <c r="AE80" s="551"/>
      <c r="AF80" s="550">
        <v>1.6199999999999999</v>
      </c>
      <c r="AG80" s="552">
        <v>0.91999999999999993</v>
      </c>
      <c r="AH80" s="553"/>
      <c r="AI80" s="486"/>
    </row>
    <row r="81" spans="1:35" s="60" customFormat="1" ht="14.1" customHeight="1">
      <c r="A81" s="48">
        <v>65</v>
      </c>
      <c r="B81" s="527" t="s">
        <v>1197</v>
      </c>
      <c r="C81" s="528">
        <v>30.6</v>
      </c>
      <c r="D81" s="529">
        <v>100</v>
      </c>
      <c r="E81" s="529">
        <v>200</v>
      </c>
      <c r="F81" s="529">
        <v>9</v>
      </c>
      <c r="G81" s="529">
        <v>15</v>
      </c>
      <c r="H81" s="530">
        <v>18</v>
      </c>
      <c r="I81" s="531"/>
      <c r="J81" s="531">
        <v>39</v>
      </c>
      <c r="K81" s="532">
        <v>281</v>
      </c>
      <c r="L81" s="529">
        <v>67</v>
      </c>
      <c r="M81" s="529" t="s">
        <v>74</v>
      </c>
      <c r="N81" s="533">
        <v>116</v>
      </c>
      <c r="O81" s="534">
        <v>118</v>
      </c>
      <c r="P81" s="535">
        <v>2.0150000000000001</v>
      </c>
      <c r="Q81" s="535">
        <v>16.45</v>
      </c>
      <c r="R81" s="527" t="s">
        <v>1197</v>
      </c>
      <c r="S81" s="528">
        <v>61</v>
      </c>
      <c r="T81" s="533">
        <v>204</v>
      </c>
      <c r="U81" s="536">
        <v>24.8</v>
      </c>
      <c r="V81" s="536">
        <v>3512</v>
      </c>
      <c r="W81" s="532">
        <v>2.2870874995874626</v>
      </c>
      <c r="X81" s="528">
        <v>83.78</v>
      </c>
      <c r="Y81" s="536">
        <v>1000</v>
      </c>
      <c r="Z81" s="536">
        <v>100</v>
      </c>
      <c r="AA81" s="536">
        <v>485.6</v>
      </c>
      <c r="AB81" s="531">
        <v>5.0636968354183329</v>
      </c>
      <c r="AC81" s="536">
        <v>17.7</v>
      </c>
      <c r="AD81" s="536">
        <v>29.6</v>
      </c>
      <c r="AE81" s="537"/>
      <c r="AF81" s="536">
        <v>1.77</v>
      </c>
      <c r="AG81" s="538">
        <v>1.02</v>
      </c>
      <c r="AH81" s="539"/>
      <c r="AI81" s="485"/>
    </row>
    <row r="82" spans="1:35" ht="13.5" customHeight="1">
      <c r="A82" s="24">
        <v>66</v>
      </c>
      <c r="B82" s="540" t="s">
        <v>1198</v>
      </c>
      <c r="C82" s="541">
        <v>35.700000000000003</v>
      </c>
      <c r="D82" s="542">
        <v>110</v>
      </c>
      <c r="E82" s="542">
        <v>220</v>
      </c>
      <c r="F82" s="542">
        <v>9.5</v>
      </c>
      <c r="G82" s="542">
        <v>16</v>
      </c>
      <c r="H82" s="543">
        <v>18</v>
      </c>
      <c r="I82" s="544"/>
      <c r="J82" s="544">
        <v>45.5</v>
      </c>
      <c r="K82" s="545">
        <v>281</v>
      </c>
      <c r="L82" s="542">
        <v>76</v>
      </c>
      <c r="M82" s="542" t="s">
        <v>74</v>
      </c>
      <c r="N82" s="546">
        <v>118</v>
      </c>
      <c r="O82" s="547">
        <v>122</v>
      </c>
      <c r="P82" s="548">
        <v>2.0449999999999999</v>
      </c>
      <c r="Q82" s="548">
        <v>13.24</v>
      </c>
      <c r="R82" s="540" t="s">
        <v>1198</v>
      </c>
      <c r="S82" s="549">
        <v>77</v>
      </c>
      <c r="T82" s="546">
        <v>289</v>
      </c>
      <c r="U82" s="550">
        <v>31.8</v>
      </c>
      <c r="V82" s="550">
        <v>4471</v>
      </c>
      <c r="W82" s="545">
        <v>2.520247676647744</v>
      </c>
      <c r="X82" s="549">
        <v>104.4</v>
      </c>
      <c r="Y82" s="550">
        <v>1420</v>
      </c>
      <c r="Z82" s="550">
        <v>129</v>
      </c>
      <c r="AA82" s="550">
        <v>640.1</v>
      </c>
      <c r="AB82" s="544">
        <v>5.5864829015035218</v>
      </c>
      <c r="AC82" s="550">
        <v>19.2</v>
      </c>
      <c r="AD82" s="550">
        <v>38.200000000000003</v>
      </c>
      <c r="AE82" s="551"/>
      <c r="AF82" s="550">
        <v>1.92</v>
      </c>
      <c r="AG82" s="552">
        <v>1.1199999999999999</v>
      </c>
      <c r="AH82" s="553"/>
      <c r="AI82" s="486"/>
    </row>
    <row r="83" spans="1:35" s="60" customFormat="1" ht="14.1" customHeight="1">
      <c r="A83" s="48">
        <v>67</v>
      </c>
      <c r="B83" s="527" t="s">
        <v>1199</v>
      </c>
      <c r="C83" s="528">
        <v>41.6</v>
      </c>
      <c r="D83" s="529">
        <v>120</v>
      </c>
      <c r="E83" s="529">
        <v>240</v>
      </c>
      <c r="F83" s="529">
        <v>10</v>
      </c>
      <c r="G83" s="529">
        <v>17</v>
      </c>
      <c r="H83" s="530">
        <v>21</v>
      </c>
      <c r="I83" s="531"/>
      <c r="J83" s="531">
        <v>53</v>
      </c>
      <c r="K83" s="532">
        <v>359.5</v>
      </c>
      <c r="L83" s="529">
        <v>82</v>
      </c>
      <c r="M83" s="529" t="s">
        <v>74</v>
      </c>
      <c r="N83" s="533">
        <v>104</v>
      </c>
      <c r="O83" s="534">
        <v>164</v>
      </c>
      <c r="P83" s="535">
        <v>2.5099999999999998</v>
      </c>
      <c r="Q83" s="535">
        <v>17.059999999999999</v>
      </c>
      <c r="R83" s="527" t="s">
        <v>1199</v>
      </c>
      <c r="S83" s="528">
        <v>73.5</v>
      </c>
      <c r="T83" s="533">
        <v>397</v>
      </c>
      <c r="U83" s="536">
        <v>40</v>
      </c>
      <c r="V83" s="536">
        <v>5110</v>
      </c>
      <c r="W83" s="532">
        <v>2.736889847570751</v>
      </c>
      <c r="X83" s="528">
        <v>105.4</v>
      </c>
      <c r="Y83" s="536">
        <v>1960</v>
      </c>
      <c r="Z83" s="536">
        <v>163</v>
      </c>
      <c r="AA83" s="536">
        <v>630.79999999999995</v>
      </c>
      <c r="AB83" s="531">
        <v>6.0812113986829708</v>
      </c>
      <c r="AC83" s="536">
        <v>20.6</v>
      </c>
      <c r="AD83" s="536">
        <v>51.3</v>
      </c>
      <c r="AE83" s="537"/>
      <c r="AF83" s="536">
        <v>2.06</v>
      </c>
      <c r="AG83" s="538">
        <v>1.21</v>
      </c>
      <c r="AH83" s="539"/>
      <c r="AI83" s="485"/>
    </row>
    <row r="84" spans="1:35" ht="13.5" customHeight="1">
      <c r="A84" s="24">
        <v>68</v>
      </c>
      <c r="B84" s="540" t="s">
        <v>1200</v>
      </c>
      <c r="C84" s="541">
        <v>46.5</v>
      </c>
      <c r="D84" s="542">
        <v>130</v>
      </c>
      <c r="E84" s="542">
        <v>260</v>
      </c>
      <c r="F84" s="542">
        <v>10</v>
      </c>
      <c r="G84" s="542">
        <v>17.5</v>
      </c>
      <c r="H84" s="543">
        <v>24</v>
      </c>
      <c r="I84" s="544"/>
      <c r="J84" s="544">
        <v>59.2</v>
      </c>
      <c r="K84" s="545">
        <v>359.4</v>
      </c>
      <c r="L84" s="542">
        <v>88.5</v>
      </c>
      <c r="M84" s="542" t="s">
        <v>74</v>
      </c>
      <c r="N84" s="546">
        <v>104</v>
      </c>
      <c r="O84" s="547">
        <v>166</v>
      </c>
      <c r="P84" s="548">
        <v>2.5339999999999998</v>
      </c>
      <c r="Q84" s="548">
        <v>14.58</v>
      </c>
      <c r="R84" s="540" t="s">
        <v>1200</v>
      </c>
      <c r="S84" s="549">
        <v>86.5</v>
      </c>
      <c r="T84" s="546">
        <v>512</v>
      </c>
      <c r="U84" s="550">
        <v>47.3</v>
      </c>
      <c r="V84" s="550">
        <v>6218</v>
      </c>
      <c r="W84" s="545">
        <v>2.9408584883752309</v>
      </c>
      <c r="X84" s="549">
        <v>116.4</v>
      </c>
      <c r="Y84" s="550">
        <v>2570</v>
      </c>
      <c r="Z84" s="550">
        <v>198</v>
      </c>
      <c r="AA84" s="550">
        <v>809.9</v>
      </c>
      <c r="AB84" s="544">
        <v>6.5887906448878883</v>
      </c>
      <c r="AC84" s="550">
        <v>21.7</v>
      </c>
      <c r="AD84" s="550">
        <v>62</v>
      </c>
      <c r="AE84" s="551"/>
      <c r="AF84" s="550">
        <v>2.17</v>
      </c>
      <c r="AG84" s="552">
        <v>1.2949999999999999</v>
      </c>
      <c r="AH84" s="553"/>
      <c r="AI84" s="486"/>
    </row>
    <row r="85" spans="1:35" s="60" customFormat="1" ht="14.1" customHeight="1">
      <c r="A85" s="48">
        <v>69</v>
      </c>
      <c r="B85" s="527" t="s">
        <v>1201</v>
      </c>
      <c r="C85" s="528">
        <v>51.6</v>
      </c>
      <c r="D85" s="529">
        <v>140</v>
      </c>
      <c r="E85" s="529">
        <v>280</v>
      </c>
      <c r="F85" s="529">
        <v>10.5</v>
      </c>
      <c r="G85" s="529">
        <v>18</v>
      </c>
      <c r="H85" s="530">
        <v>24</v>
      </c>
      <c r="I85" s="531"/>
      <c r="J85" s="531">
        <v>65.7</v>
      </c>
      <c r="K85" s="532">
        <v>359.6</v>
      </c>
      <c r="L85" s="529">
        <v>98</v>
      </c>
      <c r="M85" s="529" t="s">
        <v>74</v>
      </c>
      <c r="N85" s="533">
        <v>106</v>
      </c>
      <c r="O85" s="534">
        <v>166</v>
      </c>
      <c r="P85" s="535">
        <v>2.552</v>
      </c>
      <c r="Q85" s="535">
        <v>12.96</v>
      </c>
      <c r="R85" s="527" t="s">
        <v>1201</v>
      </c>
      <c r="S85" s="528">
        <v>98</v>
      </c>
      <c r="T85" s="533">
        <v>673</v>
      </c>
      <c r="U85" s="536">
        <v>57.7</v>
      </c>
      <c r="V85" s="536">
        <v>7174</v>
      </c>
      <c r="W85" s="532">
        <v>3.2005517028217669</v>
      </c>
      <c r="X85" s="528">
        <v>127.3</v>
      </c>
      <c r="Y85" s="536">
        <v>3300</v>
      </c>
      <c r="Z85" s="536">
        <v>236</v>
      </c>
      <c r="AA85" s="536">
        <v>958.8</v>
      </c>
      <c r="AB85" s="531">
        <v>7.0871934150468263</v>
      </c>
      <c r="AC85" s="536">
        <v>23.2</v>
      </c>
      <c r="AD85" s="536">
        <v>71.900000000000006</v>
      </c>
      <c r="AE85" s="537"/>
      <c r="AF85" s="536">
        <v>2.3199999999999998</v>
      </c>
      <c r="AG85" s="538">
        <v>1.42</v>
      </c>
      <c r="AH85" s="539"/>
      <c r="AI85" s="485"/>
    </row>
    <row r="86" spans="1:35" ht="13.5" customHeight="1">
      <c r="A86" s="24">
        <v>70</v>
      </c>
      <c r="B86" s="540" t="s">
        <v>1202</v>
      </c>
      <c r="C86" s="541">
        <v>58.5</v>
      </c>
      <c r="D86" s="542">
        <v>150</v>
      </c>
      <c r="E86" s="542">
        <v>300</v>
      </c>
      <c r="F86" s="542">
        <v>11</v>
      </c>
      <c r="G86" s="542">
        <v>19</v>
      </c>
      <c r="H86" s="543">
        <v>27</v>
      </c>
      <c r="I86" s="544"/>
      <c r="J86" s="544">
        <v>74.5</v>
      </c>
      <c r="K86" s="545">
        <v>40</v>
      </c>
      <c r="L86" s="542">
        <v>104</v>
      </c>
      <c r="M86" s="542" t="s">
        <v>16</v>
      </c>
      <c r="N86" s="546">
        <v>54</v>
      </c>
      <c r="O86" s="547">
        <v>58</v>
      </c>
      <c r="P86" s="548">
        <v>0.55300000000000005</v>
      </c>
      <c r="Q86" s="548">
        <v>45.17</v>
      </c>
      <c r="R86" s="540" t="s">
        <v>1202</v>
      </c>
      <c r="S86" s="549">
        <v>6.1</v>
      </c>
      <c r="T86" s="546">
        <v>871</v>
      </c>
      <c r="U86" s="550">
        <v>69.5</v>
      </c>
      <c r="V86" s="550">
        <v>58.36</v>
      </c>
      <c r="W86" s="545">
        <v>3.4192506734349317</v>
      </c>
      <c r="X86" s="549">
        <v>6.15</v>
      </c>
      <c r="Y86" s="550">
        <v>4280</v>
      </c>
      <c r="Z86" s="550">
        <v>285</v>
      </c>
      <c r="AA86" s="550">
        <v>28.44</v>
      </c>
      <c r="AB86" s="544">
        <v>7.579555688134378</v>
      </c>
      <c r="AC86" s="550">
        <v>24.7</v>
      </c>
      <c r="AD86" s="550">
        <v>92.7</v>
      </c>
      <c r="AE86" s="551"/>
      <c r="AF86" s="550">
        <v>2.4699999999999998</v>
      </c>
      <c r="AG86" s="552">
        <v>1.5199999999999998</v>
      </c>
      <c r="AH86" s="553"/>
      <c r="AI86" s="486"/>
    </row>
    <row r="87" spans="1:35" s="60" customFormat="1" ht="14.1" customHeight="1">
      <c r="A87" s="48">
        <v>71</v>
      </c>
      <c r="B87" s="527" t="s">
        <v>1203</v>
      </c>
      <c r="C87" s="528">
        <v>63.3</v>
      </c>
      <c r="D87" s="529">
        <v>160</v>
      </c>
      <c r="E87" s="529">
        <v>300</v>
      </c>
      <c r="F87" s="529">
        <v>11.5</v>
      </c>
      <c r="G87" s="529">
        <v>20.5</v>
      </c>
      <c r="H87" s="530">
        <v>27</v>
      </c>
      <c r="I87" s="531"/>
      <c r="J87" s="531">
        <v>80.7</v>
      </c>
      <c r="K87" s="532">
        <v>40</v>
      </c>
      <c r="L87" s="529">
        <v>112.5</v>
      </c>
      <c r="M87" s="529" t="s">
        <v>16</v>
      </c>
      <c r="N87" s="533">
        <v>54</v>
      </c>
      <c r="O87" s="534">
        <v>58</v>
      </c>
      <c r="P87" s="535">
        <v>0.56100000000000005</v>
      </c>
      <c r="Q87" s="535">
        <v>33.68</v>
      </c>
      <c r="R87" s="527" t="s">
        <v>1203</v>
      </c>
      <c r="S87" s="528">
        <v>8.35</v>
      </c>
      <c r="T87" s="533">
        <v>1100</v>
      </c>
      <c r="U87" s="536">
        <v>82.3</v>
      </c>
      <c r="V87" s="536">
        <v>83.01</v>
      </c>
      <c r="W87" s="532">
        <v>3.6919820019672445</v>
      </c>
      <c r="X87" s="528">
        <v>7.56</v>
      </c>
      <c r="Y87" s="536">
        <v>4620</v>
      </c>
      <c r="Z87" s="536">
        <v>308</v>
      </c>
      <c r="AA87" s="536">
        <v>41.14</v>
      </c>
      <c r="AB87" s="531">
        <v>7.5663115605934612</v>
      </c>
      <c r="AC87" s="536">
        <v>26.8</v>
      </c>
      <c r="AD87" s="536">
        <v>113</v>
      </c>
      <c r="AE87" s="537"/>
      <c r="AF87" s="536">
        <v>2.68</v>
      </c>
      <c r="AG87" s="538">
        <v>1.6550000000000002</v>
      </c>
      <c r="AH87" s="539"/>
      <c r="AI87" s="485"/>
    </row>
    <row r="88" spans="1:35" ht="13.5" customHeight="1">
      <c r="A88" s="24">
        <v>72</v>
      </c>
      <c r="B88" s="540" t="s">
        <v>1204</v>
      </c>
      <c r="C88" s="541">
        <v>67</v>
      </c>
      <c r="D88" s="542">
        <v>170</v>
      </c>
      <c r="E88" s="542">
        <v>300</v>
      </c>
      <c r="F88" s="542">
        <v>12</v>
      </c>
      <c r="G88" s="542">
        <v>21.5</v>
      </c>
      <c r="H88" s="543">
        <v>27</v>
      </c>
      <c r="I88" s="544"/>
      <c r="J88" s="544">
        <v>85.4</v>
      </c>
      <c r="K88" s="545">
        <v>40</v>
      </c>
      <c r="L88" s="542">
        <v>121.5</v>
      </c>
      <c r="M88" s="542" t="s">
        <v>16</v>
      </c>
      <c r="N88" s="546">
        <v>56</v>
      </c>
      <c r="O88" s="547">
        <v>58</v>
      </c>
      <c r="P88" s="548">
        <v>0.56699999999999995</v>
      </c>
      <c r="Q88" s="548">
        <v>27.76</v>
      </c>
      <c r="R88" s="540" t="s">
        <v>1204</v>
      </c>
      <c r="S88" s="549">
        <v>10.199999999999999</v>
      </c>
      <c r="T88" s="546">
        <v>1360</v>
      </c>
      <c r="U88" s="550">
        <v>96.7</v>
      </c>
      <c r="V88" s="550">
        <v>104.2</v>
      </c>
      <c r="W88" s="545">
        <v>3.9906213235546875</v>
      </c>
      <c r="X88" s="549">
        <v>9.0399999999999991</v>
      </c>
      <c r="Y88" s="550">
        <v>4840</v>
      </c>
      <c r="Z88" s="550">
        <v>323</v>
      </c>
      <c r="AA88" s="550">
        <v>51.42</v>
      </c>
      <c r="AB88" s="544">
        <v>7.5282450191207033</v>
      </c>
      <c r="AC88" s="550">
        <v>29.1</v>
      </c>
      <c r="AD88" s="550">
        <v>129</v>
      </c>
      <c r="AE88" s="551"/>
      <c r="AF88" s="550">
        <v>2.91</v>
      </c>
      <c r="AG88" s="552">
        <v>1.8350000000000002</v>
      </c>
      <c r="AH88" s="553"/>
      <c r="AI88" s="486"/>
    </row>
    <row r="89" spans="1:35" s="60" customFormat="1" ht="14.1" customHeight="1">
      <c r="A89" s="48">
        <v>73</v>
      </c>
      <c r="B89" s="527" t="s">
        <v>1205</v>
      </c>
      <c r="C89" s="528">
        <v>70.900000000000006</v>
      </c>
      <c r="D89" s="529">
        <v>180</v>
      </c>
      <c r="E89" s="529">
        <v>300</v>
      </c>
      <c r="F89" s="529">
        <v>12.5</v>
      </c>
      <c r="G89" s="529">
        <v>22.5</v>
      </c>
      <c r="H89" s="530">
        <v>27</v>
      </c>
      <c r="I89" s="531"/>
      <c r="J89" s="531">
        <v>90.3</v>
      </c>
      <c r="K89" s="532">
        <v>40</v>
      </c>
      <c r="L89" s="529">
        <v>130.5</v>
      </c>
      <c r="M89" s="529" t="s">
        <v>16</v>
      </c>
      <c r="N89" s="533">
        <v>62</v>
      </c>
      <c r="O89" s="534">
        <v>64</v>
      </c>
      <c r="P89" s="535">
        <v>0.61899999999999999</v>
      </c>
      <c r="Q89" s="535">
        <v>14.82</v>
      </c>
      <c r="R89" s="527" t="s">
        <v>1205</v>
      </c>
      <c r="S89" s="528">
        <v>20.9</v>
      </c>
      <c r="T89" s="533">
        <v>1670</v>
      </c>
      <c r="U89" s="536">
        <v>113</v>
      </c>
      <c r="V89" s="536">
        <v>235.8</v>
      </c>
      <c r="W89" s="532">
        <v>4.3004545331375859</v>
      </c>
      <c r="X89" s="528">
        <v>18.04</v>
      </c>
      <c r="Y89" s="536">
        <v>5070</v>
      </c>
      <c r="Z89" s="536">
        <v>338</v>
      </c>
      <c r="AA89" s="536">
        <v>116.3</v>
      </c>
      <c r="AB89" s="531">
        <v>7.4930754301550548</v>
      </c>
      <c r="AC89" s="536">
        <v>31.5</v>
      </c>
      <c r="AD89" s="536">
        <v>146</v>
      </c>
      <c r="AE89" s="537"/>
      <c r="AF89" s="536">
        <v>3.15</v>
      </c>
      <c r="AG89" s="538">
        <v>2.0249999999999999</v>
      </c>
      <c r="AH89" s="539"/>
      <c r="AI89" s="485"/>
    </row>
    <row r="90" spans="1:35" ht="13.5" customHeight="1">
      <c r="A90" s="24">
        <v>74</v>
      </c>
      <c r="B90" s="540" t="s">
        <v>1206</v>
      </c>
      <c r="C90" s="541">
        <v>77.599999999999994</v>
      </c>
      <c r="D90" s="542">
        <v>200</v>
      </c>
      <c r="E90" s="542">
        <v>300</v>
      </c>
      <c r="F90" s="542">
        <v>13.5</v>
      </c>
      <c r="G90" s="542">
        <v>24</v>
      </c>
      <c r="H90" s="543">
        <v>27</v>
      </c>
      <c r="I90" s="544"/>
      <c r="J90" s="544">
        <v>98.9</v>
      </c>
      <c r="K90" s="545">
        <v>49</v>
      </c>
      <c r="L90" s="542">
        <v>149</v>
      </c>
      <c r="M90" s="542" t="s">
        <v>9</v>
      </c>
      <c r="N90" s="546">
        <v>58</v>
      </c>
      <c r="O90" s="547">
        <v>68</v>
      </c>
      <c r="P90" s="548">
        <v>0.66900000000000004</v>
      </c>
      <c r="Q90" s="548">
        <v>45.94</v>
      </c>
      <c r="R90" s="540" t="s">
        <v>1206</v>
      </c>
      <c r="S90" s="549">
        <v>7.3</v>
      </c>
      <c r="T90" s="546">
        <v>2440</v>
      </c>
      <c r="U90" s="550">
        <v>149</v>
      </c>
      <c r="V90" s="550">
        <v>84.12</v>
      </c>
      <c r="W90" s="545">
        <v>4.9670298204876673</v>
      </c>
      <c r="X90" s="549">
        <v>6.9</v>
      </c>
      <c r="Y90" s="550">
        <v>5410</v>
      </c>
      <c r="Z90" s="550">
        <v>361</v>
      </c>
      <c r="AA90" s="550">
        <v>40.619999999999997</v>
      </c>
      <c r="AB90" s="544">
        <v>7.3960610400393438</v>
      </c>
      <c r="AC90" s="550">
        <v>36.6</v>
      </c>
      <c r="AD90" s="550">
        <v>178</v>
      </c>
      <c r="AE90" s="551"/>
      <c r="AF90" s="550">
        <v>3.66</v>
      </c>
      <c r="AG90" s="552">
        <v>2.46</v>
      </c>
      <c r="AH90" s="553"/>
      <c r="AI90" s="486"/>
    </row>
    <row r="91" spans="1:35" s="60" customFormat="1" ht="14.1" customHeight="1">
      <c r="A91" s="48">
        <v>75</v>
      </c>
      <c r="B91" s="527" t="s">
        <v>1207</v>
      </c>
      <c r="C91" s="528">
        <v>85.6</v>
      </c>
      <c r="D91" s="529">
        <v>225</v>
      </c>
      <c r="E91" s="529">
        <v>300</v>
      </c>
      <c r="F91" s="529">
        <v>14</v>
      </c>
      <c r="G91" s="529">
        <v>26</v>
      </c>
      <c r="H91" s="530">
        <v>27</v>
      </c>
      <c r="I91" s="531"/>
      <c r="J91" s="531">
        <v>109</v>
      </c>
      <c r="K91" s="532">
        <v>49</v>
      </c>
      <c r="L91" s="529">
        <v>172</v>
      </c>
      <c r="M91" s="529" t="s">
        <v>9</v>
      </c>
      <c r="N91" s="533">
        <v>58</v>
      </c>
      <c r="O91" s="534">
        <v>68</v>
      </c>
      <c r="P91" s="535">
        <v>0.67700000000000005</v>
      </c>
      <c r="Q91" s="535">
        <v>34.06</v>
      </c>
      <c r="R91" s="527" t="s">
        <v>1207</v>
      </c>
      <c r="S91" s="528">
        <v>9.9499999999999993</v>
      </c>
      <c r="T91" s="533">
        <v>3570</v>
      </c>
      <c r="U91" s="536">
        <v>195</v>
      </c>
      <c r="V91" s="536">
        <v>119.5</v>
      </c>
      <c r="W91" s="532">
        <v>5.7229619584601163</v>
      </c>
      <c r="X91" s="528">
        <v>8.4600000000000009</v>
      </c>
      <c r="Y91" s="536">
        <v>5860</v>
      </c>
      <c r="Z91" s="536">
        <v>391</v>
      </c>
      <c r="AA91" s="536">
        <v>58.85</v>
      </c>
      <c r="AB91" s="531">
        <v>7.3322212111957077</v>
      </c>
      <c r="AC91" s="536">
        <v>42.3</v>
      </c>
      <c r="AD91" s="536">
        <v>220</v>
      </c>
      <c r="AE91" s="537"/>
      <c r="AF91" s="536">
        <v>4.2299999999999995</v>
      </c>
      <c r="AG91" s="538">
        <v>2.9299999999999997</v>
      </c>
      <c r="AH91" s="539"/>
      <c r="AI91" s="485"/>
    </row>
    <row r="92" spans="1:35" ht="13.5" customHeight="1">
      <c r="A92" s="24">
        <v>76</v>
      </c>
      <c r="B92" s="540" t="s">
        <v>1208</v>
      </c>
      <c r="C92" s="541">
        <v>93.4</v>
      </c>
      <c r="D92" s="542">
        <v>250</v>
      </c>
      <c r="E92" s="542">
        <v>300</v>
      </c>
      <c r="F92" s="542">
        <v>14.5</v>
      </c>
      <c r="G92" s="542">
        <v>28</v>
      </c>
      <c r="H92" s="543">
        <v>27</v>
      </c>
      <c r="I92" s="544"/>
      <c r="J92" s="544">
        <v>119</v>
      </c>
      <c r="K92" s="545">
        <v>49</v>
      </c>
      <c r="L92" s="542">
        <v>195</v>
      </c>
      <c r="M92" s="542" t="s">
        <v>9</v>
      </c>
      <c r="N92" s="546">
        <v>60</v>
      </c>
      <c r="O92" s="547">
        <v>68</v>
      </c>
      <c r="P92" s="548">
        <v>0.68600000000000005</v>
      </c>
      <c r="Q92" s="548">
        <v>25.71</v>
      </c>
      <c r="R92" s="540" t="s">
        <v>1208</v>
      </c>
      <c r="S92" s="549">
        <v>13.35</v>
      </c>
      <c r="T92" s="546">
        <v>5020</v>
      </c>
      <c r="U92" s="550">
        <v>249</v>
      </c>
      <c r="V92" s="550">
        <v>165.2</v>
      </c>
      <c r="W92" s="545">
        <v>6.4949883717817256</v>
      </c>
      <c r="X92" s="549">
        <v>10.96</v>
      </c>
      <c r="Y92" s="550">
        <v>6310</v>
      </c>
      <c r="Z92" s="550">
        <v>421</v>
      </c>
      <c r="AA92" s="550">
        <v>80.97</v>
      </c>
      <c r="AB92" s="544">
        <v>7.2818411191149739</v>
      </c>
      <c r="AC92" s="550">
        <v>48.2</v>
      </c>
      <c r="AD92" s="550">
        <v>269</v>
      </c>
      <c r="AE92" s="551"/>
      <c r="AF92" s="550">
        <v>4.82</v>
      </c>
      <c r="AG92" s="552">
        <v>3.4200000000000004</v>
      </c>
      <c r="AH92" s="553"/>
      <c r="AI92" s="486"/>
    </row>
    <row r="93" spans="1:35" s="60" customFormat="1" ht="14.1" customHeight="1">
      <c r="A93" s="48">
        <v>77</v>
      </c>
      <c r="B93" s="527" t="s">
        <v>1209</v>
      </c>
      <c r="C93" s="528">
        <v>99.7</v>
      </c>
      <c r="D93" s="529">
        <v>275</v>
      </c>
      <c r="E93" s="529">
        <v>300</v>
      </c>
      <c r="F93" s="529">
        <v>15</v>
      </c>
      <c r="G93" s="529">
        <v>29</v>
      </c>
      <c r="H93" s="530">
        <v>27</v>
      </c>
      <c r="I93" s="531"/>
      <c r="J93" s="531">
        <v>127</v>
      </c>
      <c r="K93" s="532">
        <v>49</v>
      </c>
      <c r="L93" s="529">
        <v>219</v>
      </c>
      <c r="M93" s="529" t="s">
        <v>9</v>
      </c>
      <c r="N93" s="533">
        <v>66</v>
      </c>
      <c r="O93" s="534">
        <v>74</v>
      </c>
      <c r="P93" s="535">
        <v>0.73799999999999999</v>
      </c>
      <c r="Q93" s="535">
        <v>14.16</v>
      </c>
      <c r="R93" s="527" t="s">
        <v>1209</v>
      </c>
      <c r="S93" s="528">
        <v>26.05</v>
      </c>
      <c r="T93" s="533">
        <v>6830</v>
      </c>
      <c r="U93" s="536">
        <v>310</v>
      </c>
      <c r="V93" s="536">
        <v>350.6</v>
      </c>
      <c r="W93" s="532">
        <v>7.3334526356318088</v>
      </c>
      <c r="X93" s="528">
        <v>21.15</v>
      </c>
      <c r="Y93" s="536">
        <v>6540</v>
      </c>
      <c r="Z93" s="536">
        <v>436</v>
      </c>
      <c r="AA93" s="536">
        <v>171.6</v>
      </c>
      <c r="AB93" s="531">
        <v>7.1760757376247071</v>
      </c>
      <c r="AC93" s="536">
        <v>54.9</v>
      </c>
      <c r="AD93" s="536">
        <v>300</v>
      </c>
      <c r="AE93" s="537"/>
      <c r="AF93" s="536">
        <v>5.49</v>
      </c>
      <c r="AG93" s="538">
        <v>4.04</v>
      </c>
      <c r="AH93" s="539"/>
      <c r="AI93" s="485"/>
    </row>
    <row r="94" spans="1:35" ht="13.5" customHeight="1">
      <c r="A94" s="24">
        <v>78</v>
      </c>
      <c r="B94" s="540" t="s">
        <v>1210</v>
      </c>
      <c r="C94" s="541">
        <v>106</v>
      </c>
      <c r="D94" s="542">
        <v>300</v>
      </c>
      <c r="E94" s="542">
        <v>300</v>
      </c>
      <c r="F94" s="542">
        <v>15.5</v>
      </c>
      <c r="G94" s="542">
        <v>30</v>
      </c>
      <c r="H94" s="543">
        <v>27</v>
      </c>
      <c r="I94" s="544"/>
      <c r="J94" s="544">
        <v>135</v>
      </c>
      <c r="K94" s="545">
        <v>58</v>
      </c>
      <c r="L94" s="542">
        <v>243</v>
      </c>
      <c r="M94" s="542" t="s">
        <v>5</v>
      </c>
      <c r="N94" s="546">
        <v>64</v>
      </c>
      <c r="O94" s="547">
        <v>76</v>
      </c>
      <c r="P94" s="548">
        <v>0.78700000000000003</v>
      </c>
      <c r="Q94" s="548">
        <v>43.53</v>
      </c>
      <c r="R94" s="540" t="s">
        <v>1210</v>
      </c>
      <c r="S94" s="549">
        <v>9.0500000000000007</v>
      </c>
      <c r="T94" s="546">
        <v>9060</v>
      </c>
      <c r="U94" s="550">
        <v>381</v>
      </c>
      <c r="V94" s="550">
        <v>123.8</v>
      </c>
      <c r="W94" s="545">
        <v>8.1921371516296713</v>
      </c>
      <c r="X94" s="549">
        <v>7.92</v>
      </c>
      <c r="Y94" s="550">
        <v>6760</v>
      </c>
      <c r="Z94" s="550">
        <v>451</v>
      </c>
      <c r="AA94" s="550">
        <v>59.93</v>
      </c>
      <c r="AB94" s="544">
        <v>7.0763037013736261</v>
      </c>
      <c r="AC94" s="550">
        <v>62</v>
      </c>
      <c r="AD94" s="550">
        <v>333</v>
      </c>
      <c r="AE94" s="551"/>
      <c r="AF94" s="550">
        <v>6.2</v>
      </c>
      <c r="AG94" s="552">
        <v>4.7</v>
      </c>
      <c r="AH94" s="553"/>
      <c r="AI94" s="486"/>
    </row>
    <row r="95" spans="1:35" s="60" customFormat="1" ht="14.1" customHeight="1">
      <c r="A95" s="48">
        <v>79</v>
      </c>
      <c r="B95" s="527" t="s">
        <v>1211</v>
      </c>
      <c r="C95" s="528">
        <v>112.3</v>
      </c>
      <c r="D95" s="529">
        <v>325</v>
      </c>
      <c r="E95" s="529">
        <v>300</v>
      </c>
      <c r="F95" s="529">
        <v>16</v>
      </c>
      <c r="G95" s="529">
        <v>31</v>
      </c>
      <c r="H95" s="530">
        <v>27</v>
      </c>
      <c r="I95" s="531"/>
      <c r="J95" s="531">
        <v>143</v>
      </c>
      <c r="K95" s="532">
        <v>58</v>
      </c>
      <c r="L95" s="529">
        <v>267</v>
      </c>
      <c r="M95" s="529" t="s">
        <v>5</v>
      </c>
      <c r="N95" s="533">
        <v>64</v>
      </c>
      <c r="O95" s="534">
        <v>76</v>
      </c>
      <c r="P95" s="535">
        <v>0.79400000000000004</v>
      </c>
      <c r="Q95" s="535">
        <v>32.21</v>
      </c>
      <c r="R95" s="527" t="s">
        <v>1211</v>
      </c>
      <c r="S95" s="528">
        <v>12.35</v>
      </c>
      <c r="T95" s="533">
        <v>11750</v>
      </c>
      <c r="U95" s="536">
        <v>459</v>
      </c>
      <c r="V95" s="536">
        <v>173.5</v>
      </c>
      <c r="W95" s="532">
        <v>9.0646473824320477</v>
      </c>
      <c r="X95" s="528">
        <v>10.119999999999999</v>
      </c>
      <c r="Y95" s="536">
        <v>6990</v>
      </c>
      <c r="Z95" s="536">
        <v>466</v>
      </c>
      <c r="AA95" s="536">
        <v>84.85</v>
      </c>
      <c r="AB95" s="531">
        <v>6.9915033348428635</v>
      </c>
      <c r="AC95" s="536">
        <v>69.400000000000006</v>
      </c>
      <c r="AD95" s="536">
        <v>369</v>
      </c>
      <c r="AE95" s="537"/>
      <c r="AF95" s="536">
        <v>6.94</v>
      </c>
      <c r="AG95" s="538">
        <v>5.3900000000000006</v>
      </c>
      <c r="AH95" s="539"/>
      <c r="AI95" s="485"/>
    </row>
    <row r="96" spans="1:35" ht="13.5" customHeight="1">
      <c r="A96" s="24">
        <v>80</v>
      </c>
      <c r="B96" s="540" t="s">
        <v>1212</v>
      </c>
      <c r="C96" s="541">
        <v>120.1</v>
      </c>
      <c r="D96" s="542">
        <v>350</v>
      </c>
      <c r="E96" s="542">
        <v>300</v>
      </c>
      <c r="F96" s="542">
        <v>17</v>
      </c>
      <c r="G96" s="542">
        <v>32</v>
      </c>
      <c r="H96" s="543">
        <v>27</v>
      </c>
      <c r="I96" s="544"/>
      <c r="J96" s="544">
        <v>153</v>
      </c>
      <c r="K96" s="545">
        <v>58</v>
      </c>
      <c r="L96" s="542">
        <v>291</v>
      </c>
      <c r="M96" s="542" t="s">
        <v>5</v>
      </c>
      <c r="N96" s="546">
        <v>66</v>
      </c>
      <c r="O96" s="547">
        <v>76</v>
      </c>
      <c r="P96" s="548">
        <v>0.80500000000000005</v>
      </c>
      <c r="Q96" s="548">
        <v>23.88</v>
      </c>
      <c r="R96" s="540" t="s">
        <v>1212</v>
      </c>
      <c r="S96" s="549">
        <v>16.850000000000001</v>
      </c>
      <c r="T96" s="546">
        <v>15280</v>
      </c>
      <c r="U96" s="550">
        <v>562</v>
      </c>
      <c r="V96" s="550">
        <v>245.4</v>
      </c>
      <c r="W96" s="545">
        <v>9.9934619149597825</v>
      </c>
      <c r="X96" s="549">
        <v>13.08</v>
      </c>
      <c r="Y96" s="550">
        <v>7220</v>
      </c>
      <c r="Z96" s="550">
        <v>481</v>
      </c>
      <c r="AA96" s="550">
        <v>119.8</v>
      </c>
      <c r="AB96" s="544">
        <v>6.869464497590779</v>
      </c>
      <c r="AC96" s="550">
        <v>78.2</v>
      </c>
      <c r="AD96" s="550">
        <v>415</v>
      </c>
      <c r="AE96" s="551"/>
      <c r="AF96" s="550">
        <v>7.82</v>
      </c>
      <c r="AG96" s="552">
        <v>6.2200000000000006</v>
      </c>
      <c r="AH96" s="553"/>
      <c r="AI96" s="486"/>
    </row>
    <row r="97" spans="1:35" s="60" customFormat="1" ht="14.1" customHeight="1">
      <c r="A97" s="48">
        <v>81</v>
      </c>
      <c r="B97" s="527" t="s">
        <v>1213</v>
      </c>
      <c r="C97" s="528">
        <v>131.1</v>
      </c>
      <c r="D97" s="529">
        <v>400</v>
      </c>
      <c r="E97" s="529">
        <v>300</v>
      </c>
      <c r="F97" s="529">
        <v>17.5</v>
      </c>
      <c r="G97" s="529">
        <v>33</v>
      </c>
      <c r="H97" s="530">
        <v>30</v>
      </c>
      <c r="I97" s="531"/>
      <c r="J97" s="531">
        <v>167</v>
      </c>
      <c r="K97" s="532">
        <v>58</v>
      </c>
      <c r="L97" s="529">
        <v>337</v>
      </c>
      <c r="M97" s="529" t="s">
        <v>5</v>
      </c>
      <c r="N97" s="533">
        <v>72</v>
      </c>
      <c r="O97" s="534">
        <v>82</v>
      </c>
      <c r="P97" s="535">
        <v>0.85699999999999998</v>
      </c>
      <c r="Q97" s="535">
        <v>13.56</v>
      </c>
      <c r="R97" s="527" t="s">
        <v>1213</v>
      </c>
      <c r="S97" s="528">
        <v>31.6</v>
      </c>
      <c r="T97" s="533">
        <v>23000</v>
      </c>
      <c r="U97" s="536">
        <v>751</v>
      </c>
      <c r="V97" s="536">
        <v>493.8</v>
      </c>
      <c r="W97" s="532">
        <v>11.735610376039398</v>
      </c>
      <c r="X97" s="528">
        <v>24.46</v>
      </c>
      <c r="Y97" s="536">
        <v>7450</v>
      </c>
      <c r="Z97" s="536">
        <v>497</v>
      </c>
      <c r="AA97" s="536">
        <v>240.5</v>
      </c>
      <c r="AB97" s="531">
        <v>6.6791300663420063</v>
      </c>
      <c r="AC97" s="536">
        <v>93.9</v>
      </c>
      <c r="AD97" s="536">
        <v>472</v>
      </c>
      <c r="AE97" s="537"/>
      <c r="AF97" s="536">
        <v>9.39</v>
      </c>
      <c r="AG97" s="538">
        <v>7.74</v>
      </c>
      <c r="AH97" s="539"/>
      <c r="AI97" s="485"/>
    </row>
    <row r="98" spans="1:35" ht="13.5" customHeight="1">
      <c r="A98" s="24">
        <v>82</v>
      </c>
      <c r="B98" s="540" t="s">
        <v>1214</v>
      </c>
      <c r="C98" s="541">
        <v>146</v>
      </c>
      <c r="D98" s="542">
        <v>450</v>
      </c>
      <c r="E98" s="542">
        <v>300</v>
      </c>
      <c r="F98" s="542">
        <v>18.5</v>
      </c>
      <c r="G98" s="542">
        <v>35</v>
      </c>
      <c r="H98" s="543">
        <v>30</v>
      </c>
      <c r="I98" s="544"/>
      <c r="J98" s="544">
        <v>186</v>
      </c>
      <c r="K98" s="545">
        <v>67</v>
      </c>
      <c r="L98" s="542">
        <v>385</v>
      </c>
      <c r="M98" s="542" t="s">
        <v>3</v>
      </c>
      <c r="N98" s="546">
        <v>76</v>
      </c>
      <c r="O98" s="547">
        <v>84</v>
      </c>
      <c r="P98" s="548">
        <v>0.90100000000000002</v>
      </c>
      <c r="Q98" s="548">
        <v>37.81</v>
      </c>
      <c r="R98" s="540" t="s">
        <v>1214</v>
      </c>
      <c r="S98" s="549">
        <v>11.9</v>
      </c>
      <c r="T98" s="546">
        <v>33770</v>
      </c>
      <c r="U98" s="550">
        <v>996</v>
      </c>
      <c r="V98" s="550">
        <v>190.4</v>
      </c>
      <c r="W98" s="545">
        <v>13.474388289824004</v>
      </c>
      <c r="X98" s="549">
        <v>10.38</v>
      </c>
      <c r="Y98" s="550">
        <v>7910</v>
      </c>
      <c r="Z98" s="550">
        <v>525</v>
      </c>
      <c r="AA98" s="550">
        <v>91.36</v>
      </c>
      <c r="AB98" s="544">
        <v>6.5212638131293312</v>
      </c>
      <c r="AC98" s="550">
        <v>111</v>
      </c>
      <c r="AD98" s="550">
        <v>570</v>
      </c>
      <c r="AE98" s="551"/>
      <c r="AF98" s="550">
        <v>11.1</v>
      </c>
      <c r="AG98" s="552">
        <v>9.35</v>
      </c>
      <c r="AH98" s="553"/>
      <c r="AI98" s="486"/>
    </row>
    <row r="99" spans="1:35" s="60" customFormat="1" ht="14.1" customHeight="1">
      <c r="A99" s="48">
        <v>83</v>
      </c>
      <c r="B99" s="527" t="s">
        <v>1215</v>
      </c>
      <c r="C99" s="528">
        <v>157</v>
      </c>
      <c r="D99" s="529">
        <v>500</v>
      </c>
      <c r="E99" s="529">
        <v>300</v>
      </c>
      <c r="F99" s="529">
        <v>19</v>
      </c>
      <c r="G99" s="529">
        <v>36</v>
      </c>
      <c r="H99" s="530">
        <v>30</v>
      </c>
      <c r="I99" s="531"/>
      <c r="J99" s="531">
        <v>200</v>
      </c>
      <c r="K99" s="532">
        <v>67</v>
      </c>
      <c r="L99" s="529">
        <v>434</v>
      </c>
      <c r="M99" s="529" t="s">
        <v>3</v>
      </c>
      <c r="N99" s="533">
        <v>78</v>
      </c>
      <c r="O99" s="534">
        <v>84</v>
      </c>
      <c r="P99" s="535">
        <v>0.90600000000000003</v>
      </c>
      <c r="Q99" s="535">
        <v>29.78</v>
      </c>
      <c r="R99" s="527" t="s">
        <v>1215</v>
      </c>
      <c r="S99" s="528">
        <v>15.2</v>
      </c>
      <c r="T99" s="533">
        <v>46560</v>
      </c>
      <c r="U99" s="536">
        <v>1250</v>
      </c>
      <c r="V99" s="536">
        <v>245.1</v>
      </c>
      <c r="W99" s="532">
        <v>15.257784898208522</v>
      </c>
      <c r="X99" s="528">
        <v>13.21</v>
      </c>
      <c r="Y99" s="536">
        <v>8140</v>
      </c>
      <c r="Z99" s="536">
        <v>545</v>
      </c>
      <c r="AA99" s="536">
        <v>117.6</v>
      </c>
      <c r="AB99" s="531">
        <v>6.3796551630946325</v>
      </c>
      <c r="AC99" s="536">
        <v>128.69999999999999</v>
      </c>
      <c r="AD99" s="536">
        <v>630</v>
      </c>
      <c r="AE99" s="537"/>
      <c r="AF99" s="536">
        <v>12.87</v>
      </c>
      <c r="AG99" s="538">
        <v>11.069999999999999</v>
      </c>
      <c r="AH99" s="539"/>
      <c r="AI99" s="485"/>
    </row>
    <row r="100" spans="1:35" ht="13.5" customHeight="1">
      <c r="A100" s="24">
        <v>84</v>
      </c>
      <c r="B100" s="540" t="s">
        <v>1216</v>
      </c>
      <c r="C100" s="541">
        <v>6.4</v>
      </c>
      <c r="D100" s="542">
        <v>70</v>
      </c>
      <c r="E100" s="542">
        <v>73</v>
      </c>
      <c r="F100" s="542">
        <v>4.7</v>
      </c>
      <c r="G100" s="542">
        <v>6.9</v>
      </c>
      <c r="H100" s="543">
        <v>7</v>
      </c>
      <c r="I100" s="544"/>
      <c r="J100" s="544">
        <v>8.2100000000000009</v>
      </c>
      <c r="K100" s="545">
        <v>67</v>
      </c>
      <c r="L100" s="542">
        <v>56.1</v>
      </c>
      <c r="M100" s="542" t="s">
        <v>3</v>
      </c>
      <c r="N100" s="546">
        <v>80</v>
      </c>
      <c r="O100" s="547">
        <v>84</v>
      </c>
      <c r="P100" s="548">
        <v>0.91800000000000004</v>
      </c>
      <c r="Q100" s="548">
        <v>21.56</v>
      </c>
      <c r="R100" s="540" t="s">
        <v>1216</v>
      </c>
      <c r="S100" s="549">
        <v>21.3</v>
      </c>
      <c r="T100" s="546">
        <v>33</v>
      </c>
      <c r="U100" s="550">
        <v>6.14</v>
      </c>
      <c r="V100" s="550">
        <v>354</v>
      </c>
      <c r="W100" s="545">
        <v>2.0048661872417899</v>
      </c>
      <c r="X100" s="549">
        <v>17.59</v>
      </c>
      <c r="Y100" s="550">
        <v>22.4</v>
      </c>
      <c r="Z100" s="550">
        <v>6.15</v>
      </c>
      <c r="AA100" s="550">
        <v>170</v>
      </c>
      <c r="AB100" s="544">
        <v>1.6517808645097374</v>
      </c>
      <c r="AC100" s="550">
        <v>16.2</v>
      </c>
      <c r="AD100" s="550">
        <v>1.22</v>
      </c>
      <c r="AE100" s="551"/>
      <c r="AF100" s="550">
        <v>1.6199999999999999</v>
      </c>
      <c r="AG100" s="552">
        <v>1.2749999999999999</v>
      </c>
      <c r="AH100" s="553"/>
      <c r="AI100" s="486"/>
    </row>
    <row r="101" spans="1:35" s="60" customFormat="1" ht="14.1" customHeight="1">
      <c r="A101" s="48">
        <v>85</v>
      </c>
      <c r="B101" s="527" t="s">
        <v>1217</v>
      </c>
      <c r="C101" s="528">
        <v>7.8</v>
      </c>
      <c r="D101" s="529">
        <v>80</v>
      </c>
      <c r="E101" s="529">
        <v>82</v>
      </c>
      <c r="F101" s="529">
        <v>5</v>
      </c>
      <c r="G101" s="529">
        <v>7.4</v>
      </c>
      <c r="H101" s="530">
        <v>9</v>
      </c>
      <c r="I101" s="531"/>
      <c r="J101" s="531">
        <v>10</v>
      </c>
      <c r="K101" s="532">
        <v>67</v>
      </c>
      <c r="L101" s="529">
        <v>63.6</v>
      </c>
      <c r="M101" s="529" t="s">
        <v>3</v>
      </c>
      <c r="N101" s="533">
        <v>86</v>
      </c>
      <c r="O101" s="534">
        <v>90</v>
      </c>
      <c r="P101" s="535">
        <v>0.97</v>
      </c>
      <c r="Q101" s="535">
        <v>12.74</v>
      </c>
      <c r="R101" s="527" t="s">
        <v>1217</v>
      </c>
      <c r="S101" s="528">
        <v>38.1</v>
      </c>
      <c r="T101" s="533">
        <v>52.9</v>
      </c>
      <c r="U101" s="536">
        <v>8.57</v>
      </c>
      <c r="V101" s="536">
        <v>674.6</v>
      </c>
      <c r="W101" s="532">
        <v>2.2999999999999998</v>
      </c>
      <c r="X101" s="528">
        <v>30.81</v>
      </c>
      <c r="Y101" s="536">
        <v>34.1</v>
      </c>
      <c r="Z101" s="536">
        <v>8.34</v>
      </c>
      <c r="AA101" s="536">
        <v>325.5</v>
      </c>
      <c r="AB101" s="531">
        <v>1.8466185312619388</v>
      </c>
      <c r="AC101" s="536">
        <v>18.399999999999999</v>
      </c>
      <c r="AD101" s="536">
        <v>1.8</v>
      </c>
      <c r="AE101" s="537"/>
      <c r="AF101" s="536">
        <v>1.8399999999999999</v>
      </c>
      <c r="AG101" s="538">
        <v>1.4699999999999998</v>
      </c>
      <c r="AH101" s="539"/>
      <c r="AI101" s="485"/>
    </row>
    <row r="102" spans="1:35" ht="13.5" customHeight="1">
      <c r="A102" s="24">
        <v>86</v>
      </c>
      <c r="B102" s="540" t="s">
        <v>1218</v>
      </c>
      <c r="C102" s="541">
        <v>9.4</v>
      </c>
      <c r="D102" s="542">
        <v>90</v>
      </c>
      <c r="E102" s="542">
        <v>91</v>
      </c>
      <c r="F102" s="542">
        <v>5.3</v>
      </c>
      <c r="G102" s="542">
        <v>8</v>
      </c>
      <c r="H102" s="543">
        <v>9</v>
      </c>
      <c r="I102" s="544"/>
      <c r="J102" s="544">
        <v>12</v>
      </c>
      <c r="K102" s="545">
        <v>76</v>
      </c>
      <c r="L102" s="542">
        <v>73</v>
      </c>
      <c r="M102" s="542" t="s">
        <v>81</v>
      </c>
      <c r="N102" s="546">
        <v>84</v>
      </c>
      <c r="O102" s="547">
        <v>92</v>
      </c>
      <c r="P102" s="548">
        <v>1.018</v>
      </c>
      <c r="Q102" s="548">
        <v>35.51</v>
      </c>
      <c r="R102" s="540" t="s">
        <v>1218</v>
      </c>
      <c r="S102" s="549">
        <v>14.35</v>
      </c>
      <c r="T102" s="546">
        <v>80.3</v>
      </c>
      <c r="U102" s="550">
        <v>11.5</v>
      </c>
      <c r="V102" s="550">
        <v>258.2</v>
      </c>
      <c r="W102" s="545">
        <v>2.5868255964920919</v>
      </c>
      <c r="X102" s="549">
        <v>12.16</v>
      </c>
      <c r="Y102" s="550">
        <v>50.4</v>
      </c>
      <c r="Z102" s="550">
        <v>11.1</v>
      </c>
      <c r="AA102" s="550">
        <v>123.6</v>
      </c>
      <c r="AB102" s="544">
        <v>2.0493901531919199</v>
      </c>
      <c r="AC102" s="550">
        <v>20.5</v>
      </c>
      <c r="AD102" s="550">
        <v>2.39</v>
      </c>
      <c r="AE102" s="551"/>
      <c r="AF102" s="550">
        <v>2.0499999999999998</v>
      </c>
      <c r="AG102" s="552">
        <v>1.65</v>
      </c>
      <c r="AH102" s="553"/>
      <c r="AI102" s="486"/>
    </row>
    <row r="103" spans="1:35" s="60" customFormat="1" ht="14.1" customHeight="1">
      <c r="A103" s="48">
        <v>87</v>
      </c>
      <c r="B103" s="527" t="s">
        <v>1219</v>
      </c>
      <c r="C103" s="528">
        <v>11.1</v>
      </c>
      <c r="D103" s="529">
        <v>100</v>
      </c>
      <c r="E103" s="529">
        <v>100</v>
      </c>
      <c r="F103" s="529">
        <v>5.6</v>
      </c>
      <c r="G103" s="529">
        <v>8.5</v>
      </c>
      <c r="H103" s="530">
        <v>12</v>
      </c>
      <c r="I103" s="531"/>
      <c r="J103" s="531">
        <v>14.2</v>
      </c>
      <c r="K103" s="532">
        <v>76</v>
      </c>
      <c r="L103" s="529">
        <v>79.5</v>
      </c>
      <c r="M103" s="529" t="s">
        <v>81</v>
      </c>
      <c r="N103" s="533">
        <v>86</v>
      </c>
      <c r="O103" s="534">
        <v>92</v>
      </c>
      <c r="P103" s="535">
        <v>1.024</v>
      </c>
      <c r="Q103" s="535">
        <v>28.83</v>
      </c>
      <c r="R103" s="527" t="s">
        <v>1219</v>
      </c>
      <c r="S103" s="528">
        <v>17.75</v>
      </c>
      <c r="T103" s="533">
        <v>117</v>
      </c>
      <c r="U103" s="536">
        <v>15.1</v>
      </c>
      <c r="V103" s="536">
        <v>324.89999999999998</v>
      </c>
      <c r="W103" s="532">
        <v>2.8704418857935985</v>
      </c>
      <c r="X103" s="528">
        <v>14.47</v>
      </c>
      <c r="Y103" s="536">
        <v>71.2</v>
      </c>
      <c r="Z103" s="536">
        <v>14.2</v>
      </c>
      <c r="AA103" s="536">
        <v>156.5</v>
      </c>
      <c r="AB103" s="531">
        <v>2.2392151542543326</v>
      </c>
      <c r="AC103" s="536">
        <v>22.5</v>
      </c>
      <c r="AD103" s="536">
        <v>3.49</v>
      </c>
      <c r="AE103" s="537"/>
      <c r="AF103" s="536">
        <v>2.25</v>
      </c>
      <c r="AG103" s="538">
        <v>1.825</v>
      </c>
      <c r="AH103" s="539"/>
      <c r="AI103" s="485"/>
    </row>
    <row r="104" spans="1:35" ht="13.5" customHeight="1">
      <c r="A104" s="24">
        <v>88</v>
      </c>
      <c r="B104" s="540" t="s">
        <v>1220</v>
      </c>
      <c r="C104" s="541">
        <v>13.1</v>
      </c>
      <c r="D104" s="542">
        <v>110</v>
      </c>
      <c r="E104" s="542">
        <v>110</v>
      </c>
      <c r="F104" s="542">
        <v>5.9</v>
      </c>
      <c r="G104" s="542">
        <v>9.1999999999999993</v>
      </c>
      <c r="H104" s="543">
        <v>12</v>
      </c>
      <c r="I104" s="544"/>
      <c r="J104" s="544">
        <v>16.7</v>
      </c>
      <c r="K104" s="545">
        <v>76</v>
      </c>
      <c r="L104" s="542">
        <v>88.8</v>
      </c>
      <c r="M104" s="542" t="s">
        <v>81</v>
      </c>
      <c r="N104" s="546">
        <v>88</v>
      </c>
      <c r="O104" s="547">
        <v>92</v>
      </c>
      <c r="P104" s="548">
        <v>1.0369999999999999</v>
      </c>
      <c r="Q104" s="548">
        <v>20.25</v>
      </c>
      <c r="R104" s="540" t="s">
        <v>1220</v>
      </c>
      <c r="S104" s="549">
        <v>25.6</v>
      </c>
      <c r="T104" s="546">
        <v>165</v>
      </c>
      <c r="U104" s="550">
        <v>19.3</v>
      </c>
      <c r="V104" s="550">
        <v>481.4</v>
      </c>
      <c r="W104" s="545">
        <v>3.1432848297534357</v>
      </c>
      <c r="X104" s="549">
        <v>20.239999999999998</v>
      </c>
      <c r="Y104" s="550">
        <v>102</v>
      </c>
      <c r="Z104" s="550">
        <v>18.600000000000001</v>
      </c>
      <c r="AA104" s="550">
        <v>231</v>
      </c>
      <c r="AB104" s="544">
        <v>2.4713932166164341</v>
      </c>
      <c r="AC104" s="550">
        <v>24.5</v>
      </c>
      <c r="AD104" s="550">
        <v>4.53</v>
      </c>
      <c r="AE104" s="551"/>
      <c r="AF104" s="550">
        <v>2.4500000000000002</v>
      </c>
      <c r="AG104" s="552">
        <v>1.9900000000000002</v>
      </c>
      <c r="AH104" s="553"/>
      <c r="AI104" s="486"/>
    </row>
    <row r="105" spans="1:35" s="60" customFormat="1" ht="14.1" customHeight="1">
      <c r="A105" s="48">
        <v>89</v>
      </c>
      <c r="B105" s="527" t="s">
        <v>1221</v>
      </c>
      <c r="C105" s="528">
        <v>15.4</v>
      </c>
      <c r="D105" s="529">
        <v>120</v>
      </c>
      <c r="E105" s="529">
        <v>120</v>
      </c>
      <c r="F105" s="529">
        <v>6.2</v>
      </c>
      <c r="G105" s="529">
        <v>9.8000000000000007</v>
      </c>
      <c r="H105" s="530">
        <v>15</v>
      </c>
      <c r="I105" s="531"/>
      <c r="J105" s="531">
        <v>19.600000000000001</v>
      </c>
      <c r="K105" s="532">
        <v>76</v>
      </c>
      <c r="L105" s="529">
        <v>95.2</v>
      </c>
      <c r="M105" s="529" t="s">
        <v>81</v>
      </c>
      <c r="N105" s="533">
        <v>94</v>
      </c>
      <c r="O105" s="534">
        <v>98</v>
      </c>
      <c r="P105" s="535">
        <v>1.089</v>
      </c>
      <c r="Q105" s="535">
        <v>12.25</v>
      </c>
      <c r="R105" s="527" t="s">
        <v>1221</v>
      </c>
      <c r="S105" s="528">
        <v>44.45</v>
      </c>
      <c r="T105" s="533">
        <v>227</v>
      </c>
      <c r="U105" s="536">
        <v>24.3</v>
      </c>
      <c r="V105" s="536">
        <v>883.4</v>
      </c>
      <c r="W105" s="532">
        <v>3.4031797855918842</v>
      </c>
      <c r="X105" s="528">
        <v>34.65</v>
      </c>
      <c r="Y105" s="536">
        <v>142</v>
      </c>
      <c r="Z105" s="536">
        <v>23.7</v>
      </c>
      <c r="AA105" s="536">
        <v>425.2</v>
      </c>
      <c r="AB105" s="531">
        <v>2.6916348116309674</v>
      </c>
      <c r="AC105" s="536">
        <v>26.3</v>
      </c>
      <c r="AD105" s="536">
        <v>6.46</v>
      </c>
      <c r="AE105" s="537"/>
      <c r="AF105" s="536">
        <v>2.63</v>
      </c>
      <c r="AG105" s="538">
        <v>2.1399999999999997</v>
      </c>
      <c r="AH105" s="539"/>
      <c r="AI105" s="485"/>
    </row>
    <row r="106" spans="1:35" ht="13.5" customHeight="1">
      <c r="A106" s="24">
        <v>90</v>
      </c>
      <c r="B106" s="540" t="s">
        <v>1222</v>
      </c>
      <c r="C106" s="541">
        <v>18.100000000000001</v>
      </c>
      <c r="D106" s="542">
        <v>135</v>
      </c>
      <c r="E106" s="542">
        <v>135</v>
      </c>
      <c r="F106" s="542">
        <v>6.6</v>
      </c>
      <c r="G106" s="542">
        <v>10.199999999999999</v>
      </c>
      <c r="H106" s="543">
        <v>15</v>
      </c>
      <c r="I106" s="544"/>
      <c r="J106" s="544">
        <v>23</v>
      </c>
      <c r="K106" s="545">
        <v>85</v>
      </c>
      <c r="L106" s="542">
        <v>109.8</v>
      </c>
      <c r="M106" s="542" t="s">
        <v>74</v>
      </c>
      <c r="N106" s="546">
        <v>96</v>
      </c>
      <c r="O106" s="547">
        <v>100</v>
      </c>
      <c r="P106" s="548">
        <v>1.1299999999999999</v>
      </c>
      <c r="Q106" s="548">
        <v>32.619999999999997</v>
      </c>
      <c r="R106" s="540" t="s">
        <v>1222</v>
      </c>
      <c r="S106" s="549">
        <v>17.3</v>
      </c>
      <c r="T106" s="546">
        <v>346</v>
      </c>
      <c r="U106" s="550">
        <v>32.799999999999997</v>
      </c>
      <c r="V106" s="550">
        <v>347.1</v>
      </c>
      <c r="W106" s="545">
        <v>3.878592304028559</v>
      </c>
      <c r="X106" s="549">
        <v>15.45</v>
      </c>
      <c r="Y106" s="550">
        <v>210</v>
      </c>
      <c r="Z106" s="550">
        <v>31.1</v>
      </c>
      <c r="AA106" s="550">
        <v>163.19999999999999</v>
      </c>
      <c r="AB106" s="544">
        <v>3.0216609311120095</v>
      </c>
      <c r="AC106" s="550">
        <v>29.7</v>
      </c>
      <c r="AD106" s="550">
        <v>7.99</v>
      </c>
      <c r="AE106" s="551"/>
      <c r="AF106" s="550">
        <v>2.9699999999999998</v>
      </c>
      <c r="AG106" s="552">
        <v>2.46</v>
      </c>
      <c r="AH106" s="553"/>
      <c r="AI106" s="486"/>
    </row>
    <row r="107" spans="1:35" s="60" customFormat="1" ht="14.1" customHeight="1">
      <c r="A107" s="48">
        <v>91</v>
      </c>
      <c r="B107" s="527" t="s">
        <v>1223</v>
      </c>
      <c r="C107" s="528">
        <v>21.1</v>
      </c>
      <c r="D107" s="529">
        <v>150</v>
      </c>
      <c r="E107" s="529">
        <v>150</v>
      </c>
      <c r="F107" s="529">
        <v>7.1</v>
      </c>
      <c r="G107" s="529">
        <v>10.7</v>
      </c>
      <c r="H107" s="530">
        <v>15</v>
      </c>
      <c r="I107" s="531"/>
      <c r="J107" s="531">
        <v>26.9</v>
      </c>
      <c r="K107" s="532">
        <v>85</v>
      </c>
      <c r="L107" s="529">
        <v>124.3</v>
      </c>
      <c r="M107" s="529" t="s">
        <v>74</v>
      </c>
      <c r="N107" s="533">
        <v>98</v>
      </c>
      <c r="O107" s="534">
        <v>100</v>
      </c>
      <c r="P107" s="535">
        <v>1.1359999999999999</v>
      </c>
      <c r="Q107" s="535">
        <v>26.89</v>
      </c>
      <c r="R107" s="527" t="s">
        <v>1223</v>
      </c>
      <c r="S107" s="528">
        <v>21.15</v>
      </c>
      <c r="T107" s="533">
        <v>509</v>
      </c>
      <c r="U107" s="536">
        <v>43.6</v>
      </c>
      <c r="V107" s="536">
        <v>429.5</v>
      </c>
      <c r="W107" s="532">
        <v>4.349934836925935</v>
      </c>
      <c r="X107" s="528">
        <v>18.079999999999998</v>
      </c>
      <c r="Y107" s="536">
        <v>302</v>
      </c>
      <c r="Z107" s="536">
        <v>40.299999999999997</v>
      </c>
      <c r="AA107" s="536">
        <v>203.8</v>
      </c>
      <c r="AB107" s="531">
        <v>3.3506366259647593</v>
      </c>
      <c r="AC107" s="536">
        <v>33.200000000000003</v>
      </c>
      <c r="AD107" s="536">
        <v>10.1</v>
      </c>
      <c r="AE107" s="537"/>
      <c r="AF107" s="536">
        <v>3.3200000000000003</v>
      </c>
      <c r="AG107" s="538">
        <v>2.7850000000000001</v>
      </c>
      <c r="AH107" s="539"/>
      <c r="AI107" s="485"/>
    </row>
    <row r="108" spans="1:35" ht="13.5" customHeight="1">
      <c r="A108" s="24">
        <v>92</v>
      </c>
      <c r="B108" s="540" t="s">
        <v>1224</v>
      </c>
      <c r="C108" s="541">
        <v>24.6</v>
      </c>
      <c r="D108" s="542">
        <v>165</v>
      </c>
      <c r="E108" s="542">
        <v>160</v>
      </c>
      <c r="F108" s="542">
        <v>7.5</v>
      </c>
      <c r="G108" s="542">
        <v>11.5</v>
      </c>
      <c r="H108" s="543">
        <v>18</v>
      </c>
      <c r="I108" s="544"/>
      <c r="J108" s="544">
        <v>31.3</v>
      </c>
      <c r="K108" s="545">
        <v>85</v>
      </c>
      <c r="L108" s="542">
        <v>135.5</v>
      </c>
      <c r="M108" s="542" t="s">
        <v>74</v>
      </c>
      <c r="N108" s="546">
        <v>100</v>
      </c>
      <c r="O108" s="547">
        <v>100</v>
      </c>
      <c r="P108" s="548">
        <v>1.151</v>
      </c>
      <c r="Q108" s="548">
        <v>18.78</v>
      </c>
      <c r="R108" s="540" t="s">
        <v>1224</v>
      </c>
      <c r="S108" s="549">
        <v>30.65</v>
      </c>
      <c r="T108" s="546">
        <v>717</v>
      </c>
      <c r="U108" s="550">
        <v>55.8</v>
      </c>
      <c r="V108" s="550">
        <v>642.5</v>
      </c>
      <c r="W108" s="545">
        <v>4.786162162193369</v>
      </c>
      <c r="X108" s="549">
        <v>24.83</v>
      </c>
      <c r="Y108" s="550">
        <v>394</v>
      </c>
      <c r="Z108" s="550">
        <v>49.3</v>
      </c>
      <c r="AA108" s="550">
        <v>305.8</v>
      </c>
      <c r="AB108" s="544">
        <v>3.5479373479417768</v>
      </c>
      <c r="AC108" s="550">
        <v>36.5</v>
      </c>
      <c r="AD108" s="550">
        <v>14.1</v>
      </c>
      <c r="AE108" s="551"/>
      <c r="AF108" s="550">
        <v>3.65</v>
      </c>
      <c r="AG108" s="552">
        <v>3.0750000000000002</v>
      </c>
      <c r="AH108" s="553"/>
      <c r="AI108" s="486"/>
    </row>
    <row r="109" spans="1:35" s="60" customFormat="1" ht="14.1" customHeight="1">
      <c r="A109" s="48">
        <v>93</v>
      </c>
      <c r="B109" s="527" t="s">
        <v>1225</v>
      </c>
      <c r="C109" s="528">
        <v>28.6</v>
      </c>
      <c r="D109" s="529">
        <v>180</v>
      </c>
      <c r="E109" s="529">
        <v>170</v>
      </c>
      <c r="F109" s="529">
        <v>8</v>
      </c>
      <c r="G109" s="529">
        <v>12.7</v>
      </c>
      <c r="H109" s="530">
        <v>18</v>
      </c>
      <c r="I109" s="531"/>
      <c r="J109" s="531">
        <v>36.4</v>
      </c>
      <c r="K109" s="532">
        <v>85</v>
      </c>
      <c r="L109" s="529">
        <v>149.30000000000001</v>
      </c>
      <c r="M109" s="529" t="s">
        <v>74</v>
      </c>
      <c r="N109" s="533">
        <v>106</v>
      </c>
      <c r="O109" s="534">
        <v>106</v>
      </c>
      <c r="P109" s="535">
        <v>1.2030000000000001</v>
      </c>
      <c r="Q109" s="535">
        <v>11.67</v>
      </c>
      <c r="R109" s="527" t="s">
        <v>1225</v>
      </c>
      <c r="S109" s="528">
        <v>51.5</v>
      </c>
      <c r="T109" s="533">
        <v>992</v>
      </c>
      <c r="U109" s="536">
        <v>70.8</v>
      </c>
      <c r="V109" s="536">
        <v>1135</v>
      </c>
      <c r="W109" s="532">
        <v>5.220416386912758</v>
      </c>
      <c r="X109" s="528">
        <v>41.03</v>
      </c>
      <c r="Y109" s="536">
        <v>521</v>
      </c>
      <c r="Z109" s="536">
        <v>61.3</v>
      </c>
      <c r="AA109" s="536">
        <v>543.20000000000005</v>
      </c>
      <c r="AB109" s="531">
        <v>3.7832772583022267</v>
      </c>
      <c r="AC109" s="536">
        <v>39.9</v>
      </c>
      <c r="AD109" s="536">
        <v>18.7</v>
      </c>
      <c r="AE109" s="537"/>
      <c r="AF109" s="536">
        <v>3.9899999999999998</v>
      </c>
      <c r="AG109" s="538">
        <v>3.3549999999999995</v>
      </c>
      <c r="AH109" s="539"/>
      <c r="AI109" s="485"/>
    </row>
    <row r="110" spans="1:35" ht="13.5" customHeight="1">
      <c r="A110" s="24">
        <v>94</v>
      </c>
      <c r="B110" s="540" t="s">
        <v>1226</v>
      </c>
      <c r="C110" s="541">
        <v>33.1</v>
      </c>
      <c r="D110" s="542">
        <v>200</v>
      </c>
      <c r="E110" s="542">
        <v>180</v>
      </c>
      <c r="F110" s="542">
        <v>8.6</v>
      </c>
      <c r="G110" s="542">
        <v>13.5</v>
      </c>
      <c r="H110" s="543">
        <v>21</v>
      </c>
      <c r="I110" s="544"/>
      <c r="J110" s="544">
        <v>42.2</v>
      </c>
      <c r="K110" s="545">
        <v>94</v>
      </c>
      <c r="L110" s="542">
        <v>165.5</v>
      </c>
      <c r="M110" s="542" t="s">
        <v>74</v>
      </c>
      <c r="N110" s="546">
        <v>98</v>
      </c>
      <c r="O110" s="547">
        <v>118</v>
      </c>
      <c r="P110" s="548">
        <v>1.2470000000000001</v>
      </c>
      <c r="Q110" s="548">
        <v>30.87</v>
      </c>
      <c r="R110" s="540" t="s">
        <v>1226</v>
      </c>
      <c r="S110" s="549">
        <v>20.2</v>
      </c>
      <c r="T110" s="546">
        <v>1450</v>
      </c>
      <c r="U110" s="550">
        <v>93.7</v>
      </c>
      <c r="V110" s="550">
        <v>445.5</v>
      </c>
      <c r="W110" s="545">
        <v>5.861756526286273</v>
      </c>
      <c r="X110" s="549">
        <v>17.63</v>
      </c>
      <c r="Y110" s="550">
        <v>659</v>
      </c>
      <c r="Z110" s="550">
        <v>73.400000000000006</v>
      </c>
      <c r="AA110" s="550">
        <v>209.3</v>
      </c>
      <c r="AB110" s="544">
        <v>3.951722883006326</v>
      </c>
      <c r="AC110" s="550">
        <v>45.2</v>
      </c>
      <c r="AD110" s="550">
        <v>25.6</v>
      </c>
      <c r="AE110" s="551"/>
      <c r="AF110" s="550">
        <v>4.5200000000000005</v>
      </c>
      <c r="AG110" s="552">
        <v>3.8450000000000006</v>
      </c>
      <c r="AH110" s="553"/>
      <c r="AI110" s="486"/>
    </row>
    <row r="111" spans="1:35" s="60" customFormat="1" ht="14.1" customHeight="1">
      <c r="A111" s="48">
        <v>95</v>
      </c>
      <c r="B111" s="527" t="s">
        <v>1227</v>
      </c>
      <c r="C111" s="528">
        <v>38.799999999999997</v>
      </c>
      <c r="D111" s="529">
        <v>225</v>
      </c>
      <c r="E111" s="529">
        <v>190</v>
      </c>
      <c r="F111" s="529">
        <v>9.4</v>
      </c>
      <c r="G111" s="529">
        <v>14.6</v>
      </c>
      <c r="H111" s="530">
        <v>21</v>
      </c>
      <c r="I111" s="531"/>
      <c r="J111" s="531">
        <v>49.4</v>
      </c>
      <c r="K111" s="532">
        <v>94</v>
      </c>
      <c r="L111" s="529">
        <v>189.4</v>
      </c>
      <c r="M111" s="529" t="s">
        <v>74</v>
      </c>
      <c r="N111" s="533">
        <v>98</v>
      </c>
      <c r="O111" s="534">
        <v>118</v>
      </c>
      <c r="P111" s="535">
        <v>1.2549999999999999</v>
      </c>
      <c r="Q111" s="535">
        <v>24.85</v>
      </c>
      <c r="R111" s="527" t="s">
        <v>1227</v>
      </c>
      <c r="S111" s="528">
        <v>25.25</v>
      </c>
      <c r="T111" s="533">
        <v>2220</v>
      </c>
      <c r="U111" s="536">
        <v>129</v>
      </c>
      <c r="V111" s="536">
        <v>568.5</v>
      </c>
      <c r="W111" s="532">
        <v>6.7036759509287691</v>
      </c>
      <c r="X111" s="528">
        <v>20.67</v>
      </c>
      <c r="Y111" s="536">
        <v>838</v>
      </c>
      <c r="Z111" s="536">
        <v>88.4</v>
      </c>
      <c r="AA111" s="536">
        <v>270.60000000000002</v>
      </c>
      <c r="AB111" s="531">
        <v>4.1186845901375406</v>
      </c>
      <c r="AC111" s="536">
        <v>52.8</v>
      </c>
      <c r="AD111" s="536">
        <v>33.5</v>
      </c>
      <c r="AE111" s="537"/>
      <c r="AF111" s="536">
        <v>5.2799999999999994</v>
      </c>
      <c r="AG111" s="538">
        <v>4.5499999999999989</v>
      </c>
      <c r="AH111" s="539"/>
      <c r="AI111" s="485"/>
    </row>
    <row r="112" spans="1:35" ht="13.5" customHeight="1">
      <c r="A112" s="24">
        <v>96</v>
      </c>
      <c r="B112" s="540" t="s">
        <v>1228</v>
      </c>
      <c r="C112" s="541">
        <v>45.4</v>
      </c>
      <c r="D112" s="542">
        <v>250</v>
      </c>
      <c r="E112" s="542">
        <v>200</v>
      </c>
      <c r="F112" s="542">
        <v>10.199999999999999</v>
      </c>
      <c r="G112" s="542">
        <v>16</v>
      </c>
      <c r="H112" s="543">
        <v>21</v>
      </c>
      <c r="I112" s="544"/>
      <c r="J112" s="544">
        <v>57.8</v>
      </c>
      <c r="K112" s="545">
        <v>94</v>
      </c>
      <c r="L112" s="542">
        <v>213</v>
      </c>
      <c r="M112" s="542" t="s">
        <v>74</v>
      </c>
      <c r="N112" s="546">
        <v>100</v>
      </c>
      <c r="O112" s="547">
        <v>118</v>
      </c>
      <c r="P112" s="548">
        <v>1.27</v>
      </c>
      <c r="Q112" s="548">
        <v>17.77</v>
      </c>
      <c r="R112" s="540" t="s">
        <v>1228</v>
      </c>
      <c r="S112" s="549">
        <v>35.75</v>
      </c>
      <c r="T112" s="546">
        <v>3260</v>
      </c>
      <c r="U112" s="550">
        <v>172</v>
      </c>
      <c r="V112" s="550">
        <v>827</v>
      </c>
      <c r="W112" s="545">
        <v>7.5100854910610026</v>
      </c>
      <c r="X112" s="549">
        <v>27.92</v>
      </c>
      <c r="Y112" s="550">
        <v>1070</v>
      </c>
      <c r="Z112" s="550">
        <v>107</v>
      </c>
      <c r="AA112" s="550">
        <v>393.9</v>
      </c>
      <c r="AB112" s="544">
        <v>4.3025702465669982</v>
      </c>
      <c r="AC112" s="550">
        <v>60.1</v>
      </c>
      <c r="AD112" s="550">
        <v>44.6</v>
      </c>
      <c r="AE112" s="551"/>
      <c r="AF112" s="550">
        <v>6.01</v>
      </c>
      <c r="AG112" s="552">
        <v>5.21</v>
      </c>
      <c r="AH112" s="553"/>
      <c r="AI112" s="486"/>
    </row>
    <row r="113" spans="1:35" s="60" customFormat="1" ht="14.1" customHeight="1">
      <c r="A113" s="48">
        <v>97</v>
      </c>
      <c r="B113" s="527" t="s">
        <v>1229</v>
      </c>
      <c r="C113" s="528">
        <v>52.8</v>
      </c>
      <c r="D113" s="529">
        <v>275</v>
      </c>
      <c r="E113" s="529">
        <v>210</v>
      </c>
      <c r="F113" s="529">
        <v>11.1</v>
      </c>
      <c r="G113" s="529">
        <v>17.2</v>
      </c>
      <c r="H113" s="530">
        <v>24</v>
      </c>
      <c r="I113" s="531"/>
      <c r="J113" s="531">
        <v>67.2</v>
      </c>
      <c r="K113" s="532">
        <v>94</v>
      </c>
      <c r="L113" s="529">
        <v>233.8</v>
      </c>
      <c r="M113" s="529" t="s">
        <v>74</v>
      </c>
      <c r="N113" s="533">
        <v>108</v>
      </c>
      <c r="O113" s="534">
        <v>124</v>
      </c>
      <c r="P113" s="535">
        <v>1.3220000000000001</v>
      </c>
      <c r="Q113" s="535">
        <v>11.27</v>
      </c>
      <c r="R113" s="527" t="s">
        <v>1229</v>
      </c>
      <c r="S113" s="528">
        <v>58.5</v>
      </c>
      <c r="T113" s="533">
        <v>4670</v>
      </c>
      <c r="U113" s="536">
        <v>225</v>
      </c>
      <c r="V113" s="536">
        <v>1419</v>
      </c>
      <c r="W113" s="532">
        <v>8.3363089925366616</v>
      </c>
      <c r="X113" s="528">
        <v>45.31</v>
      </c>
      <c r="Y113" s="536">
        <v>1330</v>
      </c>
      <c r="Z113" s="536">
        <v>127</v>
      </c>
      <c r="AA113" s="536">
        <v>678.6</v>
      </c>
      <c r="AB113" s="531">
        <v>4.4487826050130463</v>
      </c>
      <c r="AC113" s="536">
        <v>67.599999999999994</v>
      </c>
      <c r="AD113" s="536">
        <v>61.7</v>
      </c>
      <c r="AE113" s="537"/>
      <c r="AF113" s="536">
        <v>6.76</v>
      </c>
      <c r="AG113" s="538">
        <v>5.8999999999999995</v>
      </c>
      <c r="AH113" s="539"/>
      <c r="AI113" s="485"/>
    </row>
    <row r="114" spans="1:35" ht="13.5" customHeight="1">
      <c r="A114" s="24">
        <v>98</v>
      </c>
      <c r="B114" s="540" t="s">
        <v>1230</v>
      </c>
      <c r="C114" s="541">
        <v>61.2</v>
      </c>
      <c r="D114" s="542">
        <v>300</v>
      </c>
      <c r="E114" s="542">
        <v>220</v>
      </c>
      <c r="F114" s="542">
        <v>12</v>
      </c>
      <c r="G114" s="542">
        <v>19</v>
      </c>
      <c r="H114" s="543">
        <v>24</v>
      </c>
      <c r="I114" s="544"/>
      <c r="J114" s="544">
        <v>78</v>
      </c>
      <c r="K114" s="545">
        <v>103</v>
      </c>
      <c r="L114" s="542">
        <v>257</v>
      </c>
      <c r="M114" s="542" t="s">
        <v>74</v>
      </c>
      <c r="N114" s="546">
        <v>104</v>
      </c>
      <c r="O114" s="547">
        <v>138</v>
      </c>
      <c r="P114" s="548">
        <v>1.359</v>
      </c>
      <c r="Q114" s="548">
        <v>28.67</v>
      </c>
      <c r="R114" s="540" t="s">
        <v>1230</v>
      </c>
      <c r="S114" s="549">
        <v>23.7</v>
      </c>
      <c r="T114" s="546">
        <v>6500</v>
      </c>
      <c r="U114" s="550">
        <v>288</v>
      </c>
      <c r="V114" s="550">
        <v>570.6</v>
      </c>
      <c r="W114" s="545">
        <v>9.1287092917527684</v>
      </c>
      <c r="X114" s="549">
        <v>21.54</v>
      </c>
      <c r="Y114" s="550">
        <v>1690</v>
      </c>
      <c r="Z114" s="550">
        <v>154</v>
      </c>
      <c r="AA114" s="550">
        <v>264.39999999999998</v>
      </c>
      <c r="AB114" s="544">
        <v>4.6547466812563139</v>
      </c>
      <c r="AC114" s="550">
        <v>74.8</v>
      </c>
      <c r="AD114" s="550">
        <v>82.7</v>
      </c>
      <c r="AE114" s="551"/>
      <c r="AF114" s="550">
        <v>7.4799999999999995</v>
      </c>
      <c r="AG114" s="552">
        <v>6.5299999999999994</v>
      </c>
      <c r="AH114" s="553"/>
      <c r="AI114" s="486"/>
    </row>
  </sheetData>
  <mergeCells count="2">
    <mergeCell ref="T14:X14"/>
    <mergeCell ref="Y14:AB14"/>
  </mergeCells>
  <pageMargins left="0.75" right="0.75" top="1" bottom="1" header="0.4921259845" footer="0.4921259845"/>
  <pageSetup paperSize="9" scale="63" orientation="landscape" horizontalDpi="4294967292" verticalDpi="4294967292" r:id="rId1"/>
  <headerFooter alignWithMargins="0">
    <oddFooter>&amp;LLe &amp;D&amp;CProfilés &amp;A du &amp;F&amp;RPage &amp;P sur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9"/>
  <sheetViews>
    <sheetView workbookViewId="0">
      <pane xSplit="2" ySplit="16" topLeftCell="H17" activePane="bottomRight" state="frozen"/>
      <selection activeCell="U9" sqref="U9"/>
      <selection pane="topRight" activeCell="U9" sqref="U9"/>
      <selection pane="bottomLeft" activeCell="U9" sqref="U9"/>
      <selection pane="bottomRight" activeCell="AC13" sqref="AC13:AD13"/>
    </sheetView>
  </sheetViews>
  <sheetFormatPr defaultColWidth="4.28515625" defaultRowHeight="0" customHeight="1" zeroHeight="1"/>
  <cols>
    <col min="1" max="1" width="4.28515625" style="117"/>
    <col min="2" max="2" width="14.7109375" style="119" customWidth="1"/>
    <col min="3" max="3" width="5.7109375" style="117" customWidth="1"/>
    <col min="4" max="4" width="6.140625" style="117" customWidth="1"/>
    <col min="5" max="5" width="4.140625" style="117" customWidth="1"/>
    <col min="6" max="7" width="5.140625" style="117" customWidth="1"/>
    <col min="8" max="8" width="3.85546875" style="117" customWidth="1"/>
    <col min="9" max="11" width="6.140625" style="117" customWidth="1"/>
    <col min="12" max="12" width="4.7109375" style="117" customWidth="1"/>
    <col min="13" max="13" width="4.85546875" style="120" customWidth="1"/>
    <col min="14" max="14" width="5.28515625" style="117" customWidth="1"/>
    <col min="15" max="16" width="5.7109375" style="117" customWidth="1"/>
    <col min="17" max="17" width="14.85546875" style="119" customWidth="1"/>
    <col min="18" max="18" width="4.85546875" style="117" customWidth="1"/>
    <col min="19" max="19" width="5.85546875" style="117" customWidth="1"/>
    <col min="20" max="21" width="5.7109375" style="117" customWidth="1"/>
    <col min="22" max="22" width="4.85546875" style="117" customWidth="1"/>
    <col min="23" max="23" width="6.42578125" style="117" customWidth="1"/>
    <col min="24" max="24" width="6.140625" style="117" customWidth="1"/>
    <col min="25" max="25" width="5.85546875" style="117" customWidth="1"/>
    <col min="26" max="26" width="5.7109375" style="117" customWidth="1"/>
    <col min="27" max="27" width="5" style="117" customWidth="1"/>
    <col min="28" max="28" width="4.85546875" style="117" customWidth="1"/>
    <col min="29" max="29" width="6.28515625" style="118" customWidth="1"/>
    <col min="30" max="30" width="7" style="118" customWidth="1"/>
    <col min="31" max="36" width="3.28515625" style="118" customWidth="1"/>
    <col min="37" max="37" width="4.28515625" style="117"/>
    <col min="38" max="38" width="7.42578125" style="117" bestFit="1" customWidth="1"/>
    <col min="39" max="39" width="5.42578125" style="117" bestFit="1" customWidth="1"/>
    <col min="40" max="40" width="6.42578125" style="117" bestFit="1" customWidth="1"/>
    <col min="41" max="41" width="5.42578125" style="464" bestFit="1" customWidth="1"/>
    <col min="42" max="42" width="10.42578125" style="117" bestFit="1" customWidth="1"/>
    <col min="43" max="16384" width="4.28515625" style="117"/>
  </cols>
  <sheetData>
    <row r="1" spans="2:42" s="125" customFormat="1" ht="18.75" customHeight="1">
      <c r="C1" s="196"/>
      <c r="D1" s="196" t="s">
        <v>143</v>
      </c>
      <c r="E1" s="196"/>
      <c r="F1" s="196"/>
      <c r="G1" s="197"/>
      <c r="I1" s="197"/>
      <c r="L1" s="202"/>
      <c r="M1" s="197"/>
      <c r="AC1" s="195"/>
      <c r="AD1" s="195"/>
      <c r="AE1" s="195"/>
      <c r="AF1" s="195"/>
      <c r="AG1" s="195"/>
      <c r="AH1" s="195"/>
      <c r="AI1" s="195"/>
      <c r="AJ1" s="201"/>
      <c r="AO1" s="459"/>
    </row>
    <row r="2" spans="2:42" s="125" customFormat="1" ht="20.25">
      <c r="B2" s="199" t="s">
        <v>72</v>
      </c>
      <c r="C2" s="196"/>
      <c r="D2" s="196"/>
      <c r="E2" s="196"/>
      <c r="F2" s="196"/>
      <c r="G2" s="197"/>
      <c r="I2" s="197"/>
      <c r="M2" s="197"/>
      <c r="AC2" s="195"/>
      <c r="AD2" s="195"/>
      <c r="AE2" s="195"/>
      <c r="AF2" s="195"/>
      <c r="AG2" s="195"/>
      <c r="AH2" s="195"/>
      <c r="AI2" s="195"/>
      <c r="AJ2" s="200"/>
      <c r="AO2" s="459"/>
    </row>
    <row r="3" spans="2:42" s="125" customFormat="1" ht="20.25">
      <c r="B3" s="199" t="s">
        <v>142</v>
      </c>
      <c r="C3" s="196"/>
      <c r="D3" s="196"/>
      <c r="E3" s="196"/>
      <c r="F3" s="196"/>
      <c r="G3" s="197"/>
      <c r="I3" s="197"/>
      <c r="M3" s="197"/>
      <c r="AC3" s="195"/>
      <c r="AD3" s="195"/>
      <c r="AE3" s="195"/>
      <c r="AF3" s="195"/>
      <c r="AG3" s="195"/>
      <c r="AH3" s="195"/>
      <c r="AI3" s="195"/>
      <c r="AJ3" s="198"/>
      <c r="AO3" s="459"/>
    </row>
    <row r="4" spans="2:42" s="125" customFormat="1" ht="14.1" customHeight="1">
      <c r="B4" s="196" t="s">
        <v>141</v>
      </c>
      <c r="C4" s="196"/>
      <c r="D4" s="196"/>
      <c r="E4" s="196"/>
      <c r="F4" s="196"/>
      <c r="G4" s="197"/>
      <c r="I4" s="197"/>
      <c r="M4" s="197"/>
      <c r="AC4" s="195"/>
      <c r="AD4" s="195"/>
      <c r="AE4" s="195"/>
      <c r="AF4" s="195"/>
      <c r="AG4" s="195"/>
      <c r="AH4" s="195"/>
      <c r="AI4" s="195"/>
      <c r="AJ4" s="195"/>
      <c r="AO4" s="459"/>
    </row>
    <row r="5" spans="2:42" s="125" customFormat="1" ht="14.1" customHeight="1">
      <c r="B5" s="196" t="s">
        <v>140</v>
      </c>
      <c r="C5" s="196"/>
      <c r="D5" s="196"/>
      <c r="E5" s="196"/>
      <c r="F5" s="196"/>
      <c r="G5" s="197"/>
      <c r="I5" s="197"/>
      <c r="M5" s="197"/>
      <c r="AC5" s="195"/>
      <c r="AD5" s="195"/>
      <c r="AE5" s="195"/>
      <c r="AF5" s="195"/>
      <c r="AG5" s="195"/>
      <c r="AH5" s="195"/>
      <c r="AI5" s="195"/>
      <c r="AJ5" s="195"/>
      <c r="AO5" s="459"/>
    </row>
    <row r="6" spans="2:42" s="125" customFormat="1" ht="14.1" customHeight="1">
      <c r="B6" s="196" t="s">
        <v>139</v>
      </c>
      <c r="C6" s="196"/>
      <c r="D6" s="196"/>
      <c r="E6" s="196"/>
      <c r="F6" s="196"/>
      <c r="G6" s="197"/>
      <c r="I6" s="197"/>
      <c r="M6" s="197"/>
      <c r="AC6" s="195"/>
      <c r="AD6" s="195"/>
      <c r="AE6" s="195"/>
      <c r="AF6" s="195"/>
      <c r="AG6" s="195"/>
      <c r="AH6" s="195"/>
      <c r="AI6" s="195"/>
      <c r="AJ6" s="195"/>
      <c r="AO6" s="459"/>
    </row>
    <row r="7" spans="2:42" s="125" customFormat="1" ht="14.1" customHeight="1">
      <c r="B7" s="196" t="s">
        <v>138</v>
      </c>
      <c r="M7" s="130"/>
      <c r="AC7" s="195"/>
      <c r="AD7" s="195"/>
      <c r="AE7" s="195"/>
      <c r="AF7" s="195"/>
      <c r="AG7" s="195"/>
      <c r="AH7" s="195"/>
      <c r="AI7" s="195"/>
      <c r="AJ7" s="195"/>
      <c r="AO7" s="459"/>
    </row>
    <row r="8" spans="2:42" s="125" customFormat="1" ht="14.1" customHeight="1">
      <c r="B8" s="196" t="s">
        <v>137</v>
      </c>
      <c r="M8" s="130"/>
      <c r="AC8" s="195"/>
      <c r="AD8" s="195"/>
      <c r="AE8" s="195"/>
      <c r="AF8" s="195"/>
      <c r="AG8" s="195"/>
      <c r="AH8" s="195"/>
      <c r="AI8" s="195"/>
      <c r="AJ8" s="195"/>
      <c r="AO8" s="459"/>
    </row>
    <row r="9" spans="2:42" s="125" customFormat="1" ht="14.1" customHeight="1">
      <c r="M9" s="130"/>
      <c r="AC9" s="195"/>
      <c r="AD9" s="195"/>
      <c r="AE9" s="195"/>
      <c r="AF9" s="195"/>
      <c r="AG9" s="195"/>
      <c r="AH9" s="195"/>
      <c r="AI9" s="195"/>
      <c r="AJ9" s="195"/>
      <c r="AO9" s="459"/>
    </row>
    <row r="10" spans="2:42" s="125" customFormat="1" ht="14.1" customHeight="1" thickBot="1"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5">
        <v>13</v>
      </c>
      <c r="P10" s="125">
        <v>14</v>
      </c>
      <c r="Q10" s="125">
        <v>15</v>
      </c>
      <c r="R10" s="125">
        <v>16</v>
      </c>
      <c r="S10" s="125">
        <v>17</v>
      </c>
      <c r="T10" s="125">
        <v>18</v>
      </c>
      <c r="U10" s="125">
        <v>19</v>
      </c>
      <c r="V10" s="125">
        <v>20</v>
      </c>
      <c r="W10" s="125">
        <v>21</v>
      </c>
      <c r="X10" s="125">
        <v>22</v>
      </c>
      <c r="Y10" s="125">
        <v>23</v>
      </c>
      <c r="Z10" s="125">
        <v>24</v>
      </c>
      <c r="AA10" s="125">
        <v>25</v>
      </c>
      <c r="AB10" s="125">
        <v>26</v>
      </c>
      <c r="AC10" s="125">
        <v>27</v>
      </c>
      <c r="AD10" s="125">
        <v>28</v>
      </c>
      <c r="AE10" s="125">
        <v>29</v>
      </c>
      <c r="AF10" s="125">
        <v>30</v>
      </c>
      <c r="AG10" s="125">
        <v>31</v>
      </c>
      <c r="AH10" s="125">
        <v>32</v>
      </c>
      <c r="AI10" s="125">
        <v>33</v>
      </c>
      <c r="AJ10" s="125">
        <v>34</v>
      </c>
      <c r="AO10" s="459"/>
    </row>
    <row r="11" spans="2:42" s="159" customFormat="1" ht="13.5" customHeight="1" thickTop="1" thickBot="1">
      <c r="B11" s="190"/>
      <c r="C11" s="194"/>
      <c r="D11" s="190"/>
      <c r="E11" s="192"/>
      <c r="F11" s="192"/>
      <c r="G11" s="192"/>
      <c r="H11" s="189"/>
      <c r="I11" s="193" t="s">
        <v>63</v>
      </c>
      <c r="J11" s="190"/>
      <c r="K11" s="192"/>
      <c r="L11" s="192"/>
      <c r="M11" s="191"/>
      <c r="N11" s="189"/>
      <c r="O11" s="190"/>
      <c r="P11" s="189"/>
      <c r="Q11" s="190"/>
      <c r="R11" s="189"/>
      <c r="S11" s="181"/>
      <c r="T11" s="180"/>
      <c r="U11" s="180"/>
      <c r="V11" s="180"/>
      <c r="W11" s="180"/>
      <c r="X11" s="180" t="s">
        <v>69</v>
      </c>
      <c r="Y11" s="180"/>
      <c r="Z11" s="180"/>
      <c r="AA11" s="180"/>
      <c r="AB11" s="180"/>
      <c r="AC11" s="188"/>
      <c r="AD11" s="187"/>
      <c r="AE11" s="174"/>
      <c r="AF11" s="173"/>
      <c r="AG11" s="173" t="s">
        <v>68</v>
      </c>
      <c r="AH11" s="173"/>
      <c r="AI11" s="173"/>
      <c r="AJ11" s="172"/>
      <c r="AO11" s="460"/>
    </row>
    <row r="12" spans="2:42" s="159" customFormat="1" ht="13.5" customHeight="1" thickTop="1" thickBot="1">
      <c r="B12" s="183" t="s">
        <v>63</v>
      </c>
      <c r="C12" s="186"/>
      <c r="D12" s="183"/>
      <c r="E12" s="166"/>
      <c r="F12" s="166" t="s">
        <v>67</v>
      </c>
      <c r="G12" s="166"/>
      <c r="H12" s="182"/>
      <c r="I12" s="185" t="s">
        <v>66</v>
      </c>
      <c r="J12" s="183"/>
      <c r="K12" s="166" t="s">
        <v>65</v>
      </c>
      <c r="L12" s="166"/>
      <c r="M12" s="184"/>
      <c r="N12" s="182"/>
      <c r="O12" s="183" t="s">
        <v>64</v>
      </c>
      <c r="P12" s="182"/>
      <c r="Q12" s="183" t="s">
        <v>63</v>
      </c>
      <c r="R12" s="182"/>
      <c r="S12" s="181"/>
      <c r="T12" s="180" t="s">
        <v>1131</v>
      </c>
      <c r="U12" s="180"/>
      <c r="V12" s="180"/>
      <c r="W12" s="179"/>
      <c r="X12" s="181"/>
      <c r="Y12" s="180" t="s">
        <v>1132</v>
      </c>
      <c r="Z12" s="180"/>
      <c r="AA12" s="179"/>
      <c r="AB12" s="178"/>
      <c r="AC12" s="177"/>
      <c r="AD12" s="176"/>
      <c r="AE12" s="170"/>
      <c r="AF12" s="169"/>
      <c r="AG12" s="169" t="s">
        <v>60</v>
      </c>
      <c r="AH12" s="169"/>
      <c r="AI12" s="169"/>
      <c r="AJ12" s="168"/>
      <c r="AL12" s="210" t="s">
        <v>1117</v>
      </c>
      <c r="AM12" s="210"/>
      <c r="AN12" s="210"/>
      <c r="AO12" s="461"/>
      <c r="AP12" s="210"/>
    </row>
    <row r="13" spans="2:42" s="159" customFormat="1" ht="13.5" customHeight="1" thickTop="1">
      <c r="B13" s="83"/>
      <c r="C13" s="82" t="s">
        <v>46</v>
      </c>
      <c r="D13" s="80" t="s">
        <v>59</v>
      </c>
      <c r="E13" s="80" t="s">
        <v>58</v>
      </c>
      <c r="F13" s="80" t="s">
        <v>57</v>
      </c>
      <c r="G13" s="80" t="s">
        <v>56</v>
      </c>
      <c r="H13" s="82" t="s">
        <v>136</v>
      </c>
      <c r="I13" s="82" t="s">
        <v>53</v>
      </c>
      <c r="J13" s="80" t="s">
        <v>135</v>
      </c>
      <c r="K13" s="80" t="s">
        <v>52</v>
      </c>
      <c r="L13" s="80" t="s">
        <v>51</v>
      </c>
      <c r="M13" s="175" t="s">
        <v>50</v>
      </c>
      <c r="N13" s="82" t="s">
        <v>49</v>
      </c>
      <c r="O13" s="80" t="s">
        <v>48</v>
      </c>
      <c r="P13" s="80" t="s">
        <v>47</v>
      </c>
      <c r="Q13" s="83"/>
      <c r="R13" s="82" t="s">
        <v>46</v>
      </c>
      <c r="S13" s="80" t="s">
        <v>1126</v>
      </c>
      <c r="T13" s="80" t="s">
        <v>1127</v>
      </c>
      <c r="U13" s="80" t="s">
        <v>1128</v>
      </c>
      <c r="V13" s="80" t="s">
        <v>1129</v>
      </c>
      <c r="W13" s="82" t="s">
        <v>43</v>
      </c>
      <c r="X13" s="80" t="s">
        <v>1062</v>
      </c>
      <c r="Y13" s="80" t="s">
        <v>1063</v>
      </c>
      <c r="Z13" s="80" t="s">
        <v>1064</v>
      </c>
      <c r="AA13" s="82" t="s">
        <v>1130</v>
      </c>
      <c r="AB13" s="80" t="s">
        <v>40</v>
      </c>
      <c r="AC13" s="210" t="s">
        <v>284</v>
      </c>
      <c r="AD13" s="78" t="s">
        <v>1123</v>
      </c>
      <c r="AE13" s="174"/>
      <c r="AF13" s="173"/>
      <c r="AG13" s="172"/>
      <c r="AH13" s="174"/>
      <c r="AI13" s="173"/>
      <c r="AJ13" s="172"/>
      <c r="AL13" s="210" t="s">
        <v>1116</v>
      </c>
      <c r="AM13" s="210" t="s">
        <v>284</v>
      </c>
      <c r="AN13" s="210" t="s">
        <v>1119</v>
      </c>
      <c r="AO13" s="461"/>
      <c r="AP13" s="210"/>
    </row>
    <row r="14" spans="2:42" s="159" customFormat="1" ht="13.5" customHeight="1" thickBot="1">
      <c r="B14" s="83"/>
      <c r="C14" s="82" t="s">
        <v>36</v>
      </c>
      <c r="D14" s="80" t="s">
        <v>39</v>
      </c>
      <c r="E14" s="80" t="s">
        <v>30</v>
      </c>
      <c r="F14" s="80" t="s">
        <v>30</v>
      </c>
      <c r="G14" s="80" t="s">
        <v>30</v>
      </c>
      <c r="H14" s="82" t="s">
        <v>30</v>
      </c>
      <c r="I14" s="82" t="s">
        <v>134</v>
      </c>
      <c r="J14" s="80" t="s">
        <v>30</v>
      </c>
      <c r="K14" s="80" t="s">
        <v>30</v>
      </c>
      <c r="L14" s="80"/>
      <c r="M14" s="171" t="s">
        <v>30</v>
      </c>
      <c r="N14" s="82" t="s">
        <v>30</v>
      </c>
      <c r="O14" s="80" t="s">
        <v>133</v>
      </c>
      <c r="P14" s="80" t="s">
        <v>132</v>
      </c>
      <c r="Q14" s="83"/>
      <c r="R14" s="82" t="s">
        <v>36</v>
      </c>
      <c r="S14" s="80" t="s">
        <v>131</v>
      </c>
      <c r="T14" s="80" t="s">
        <v>130</v>
      </c>
      <c r="U14" s="80" t="s">
        <v>130</v>
      </c>
      <c r="V14" s="80" t="s">
        <v>31</v>
      </c>
      <c r="W14" s="82" t="s">
        <v>129</v>
      </c>
      <c r="X14" s="80" t="s">
        <v>128</v>
      </c>
      <c r="Y14" s="80" t="s">
        <v>127</v>
      </c>
      <c r="Z14" s="80" t="s">
        <v>127</v>
      </c>
      <c r="AA14" s="82" t="s">
        <v>31</v>
      </c>
      <c r="AB14" s="80" t="s">
        <v>30</v>
      </c>
      <c r="AC14" s="79" t="s">
        <v>126</v>
      </c>
      <c r="AD14" s="78" t="s">
        <v>125</v>
      </c>
      <c r="AE14" s="170"/>
      <c r="AF14" s="169" t="s">
        <v>27</v>
      </c>
      <c r="AG14" s="168"/>
      <c r="AH14" s="170"/>
      <c r="AI14" s="169" t="s">
        <v>26</v>
      </c>
      <c r="AJ14" s="168"/>
      <c r="AL14" s="159" t="s">
        <v>30</v>
      </c>
      <c r="AM14" s="159" t="s">
        <v>126</v>
      </c>
      <c r="AN14" s="159" t="s">
        <v>125</v>
      </c>
      <c r="AO14" s="460"/>
    </row>
    <row r="15" spans="2:42" s="159" customFormat="1" ht="13.5" customHeight="1" thickTop="1" thickBot="1">
      <c r="B15" s="166"/>
      <c r="C15" s="165"/>
      <c r="D15" s="164"/>
      <c r="E15" s="164"/>
      <c r="F15" s="164"/>
      <c r="G15" s="164"/>
      <c r="H15" s="165"/>
      <c r="I15" s="165"/>
      <c r="J15" s="164"/>
      <c r="K15" s="164"/>
      <c r="L15" s="164"/>
      <c r="M15" s="167"/>
      <c r="N15" s="165"/>
      <c r="O15" s="164"/>
      <c r="P15" s="164"/>
      <c r="Q15" s="166"/>
      <c r="R15" s="165"/>
      <c r="S15" s="164"/>
      <c r="T15" s="164"/>
      <c r="U15" s="164"/>
      <c r="V15" s="164"/>
      <c r="W15" s="165"/>
      <c r="X15" s="164"/>
      <c r="Y15" s="164"/>
      <c r="Z15" s="164"/>
      <c r="AA15" s="165"/>
      <c r="AB15" s="164"/>
      <c r="AC15" s="163"/>
      <c r="AD15" s="162"/>
      <c r="AE15" s="161">
        <v>235</v>
      </c>
      <c r="AF15" s="161">
        <v>355</v>
      </c>
      <c r="AG15" s="161">
        <v>460</v>
      </c>
      <c r="AH15" s="161">
        <v>235</v>
      </c>
      <c r="AI15" s="161">
        <v>355</v>
      </c>
      <c r="AJ15" s="160">
        <v>460</v>
      </c>
      <c r="AO15" s="460"/>
    </row>
    <row r="16" spans="2:42" s="156" customFormat="1" ht="13.5" customHeight="1" thickTop="1">
      <c r="D16" s="156">
        <v>10</v>
      </c>
      <c r="E16" s="156">
        <v>5</v>
      </c>
      <c r="M16" s="158"/>
      <c r="AC16" s="157"/>
      <c r="AD16" s="157"/>
      <c r="AE16" s="157"/>
      <c r="AF16" s="157"/>
      <c r="AG16" s="157"/>
      <c r="AH16" s="157"/>
      <c r="AI16" s="157"/>
      <c r="AJ16" s="157"/>
      <c r="AO16" s="462"/>
    </row>
    <row r="17" spans="1:42" ht="13.5" customHeight="1">
      <c r="A17" s="117">
        <v>1</v>
      </c>
      <c r="B17" s="139" t="s">
        <v>124</v>
      </c>
      <c r="C17" s="143">
        <v>6.9</v>
      </c>
      <c r="D17" s="141">
        <v>98</v>
      </c>
      <c r="E17" s="141">
        <v>55</v>
      </c>
      <c r="F17" s="136">
        <v>3.6</v>
      </c>
      <c r="G17" s="136">
        <v>4.7</v>
      </c>
      <c r="H17" s="142">
        <v>7</v>
      </c>
      <c r="I17" s="135">
        <v>8.7799999999999994</v>
      </c>
      <c r="J17" s="136">
        <v>88.6</v>
      </c>
      <c r="K17" s="136">
        <v>74.599999999999994</v>
      </c>
      <c r="L17" s="141" t="s">
        <v>19</v>
      </c>
      <c r="M17" s="137" t="s">
        <v>19</v>
      </c>
      <c r="N17" s="138" t="s">
        <v>19</v>
      </c>
      <c r="O17" s="140">
        <v>0.39700000000000002</v>
      </c>
      <c r="P17" s="134">
        <v>57.57</v>
      </c>
      <c r="Q17" s="139" t="s">
        <v>124</v>
      </c>
      <c r="R17" s="143">
        <v>6.9</v>
      </c>
      <c r="S17" s="136">
        <v>141.19999999999999</v>
      </c>
      <c r="T17" s="134">
        <v>28.81</v>
      </c>
      <c r="U17" s="134">
        <v>32.979999999999997</v>
      </c>
      <c r="V17" s="134">
        <v>4.01</v>
      </c>
      <c r="W17" s="135">
        <v>4.4400000000000004</v>
      </c>
      <c r="X17" s="134">
        <v>13.12</v>
      </c>
      <c r="Y17" s="134">
        <v>4.7699999999999996</v>
      </c>
      <c r="Z17" s="134">
        <v>7.54</v>
      </c>
      <c r="AA17" s="135">
        <v>1.22</v>
      </c>
      <c r="AB17" s="134">
        <v>21.2</v>
      </c>
      <c r="AC17" s="144">
        <v>0.77</v>
      </c>
      <c r="AD17" s="154">
        <v>0.28000000000000003</v>
      </c>
      <c r="AE17" s="132">
        <v>1</v>
      </c>
      <c r="AF17" s="132">
        <v>1</v>
      </c>
      <c r="AG17" s="133" t="s">
        <v>19</v>
      </c>
      <c r="AH17" s="132">
        <v>1</v>
      </c>
      <c r="AI17" s="132">
        <v>1</v>
      </c>
      <c r="AJ17" s="131" t="s">
        <v>19</v>
      </c>
      <c r="AK17" s="159"/>
      <c r="AL17" s="451">
        <f>(D17/10-U17/I17*2)/2*10</f>
        <v>11.437357630979502</v>
      </c>
      <c r="AM17" s="451">
        <f>(E17*G17^3+(D17/2-G17/2)*F17^3)/3/10000</f>
        <v>0.26289224666666672</v>
      </c>
      <c r="AN17" s="451">
        <f>(E17^3*G17^3/144+((D17/2-G17/2)*F17^3)/36)/1000000</f>
        <v>0.12001567801805559</v>
      </c>
      <c r="AO17" s="463">
        <f>(2*E17/10*G17^3/1000+(D17-G17)/10*F17^3/1000)/3</f>
        <v>0.52578449333333344</v>
      </c>
      <c r="AP17" s="451">
        <f>(((D17-G17)^2/100*E17^3/1000*G17/10)/24)</f>
        <v>283.62073110937496</v>
      </c>
    </row>
    <row r="18" spans="1:42" ht="13.5" customHeight="1">
      <c r="A18" s="117">
        <v>2</v>
      </c>
      <c r="B18" s="139" t="s">
        <v>123</v>
      </c>
      <c r="C18" s="143">
        <v>8.1</v>
      </c>
      <c r="D18" s="141">
        <v>100</v>
      </c>
      <c r="E18" s="141">
        <v>55</v>
      </c>
      <c r="F18" s="136">
        <v>4.0999999999999996</v>
      </c>
      <c r="G18" s="136">
        <v>5.7</v>
      </c>
      <c r="H18" s="142">
        <v>7</v>
      </c>
      <c r="I18" s="135">
        <v>10.32</v>
      </c>
      <c r="J18" s="155">
        <v>88.6</v>
      </c>
      <c r="K18" s="136">
        <v>74.599999999999994</v>
      </c>
      <c r="L18" s="141" t="s">
        <v>19</v>
      </c>
      <c r="M18" s="137" t="s">
        <v>19</v>
      </c>
      <c r="N18" s="138" t="s">
        <v>19</v>
      </c>
      <c r="O18" s="140">
        <v>0.4</v>
      </c>
      <c r="P18" s="134">
        <v>49.33</v>
      </c>
      <c r="Q18" s="139" t="s">
        <v>123</v>
      </c>
      <c r="R18" s="143">
        <v>8.1</v>
      </c>
      <c r="S18" s="136">
        <v>171</v>
      </c>
      <c r="T18" s="134">
        <v>34.200000000000003</v>
      </c>
      <c r="U18" s="134">
        <v>39.409999999999997</v>
      </c>
      <c r="V18" s="134">
        <v>4.07</v>
      </c>
      <c r="W18" s="135">
        <v>5.08</v>
      </c>
      <c r="X18" s="134">
        <v>15.92</v>
      </c>
      <c r="Y18" s="134">
        <v>5.79</v>
      </c>
      <c r="Z18" s="134">
        <v>9.15</v>
      </c>
      <c r="AA18" s="135">
        <v>1.24</v>
      </c>
      <c r="AB18" s="134">
        <v>23.7</v>
      </c>
      <c r="AC18" s="144">
        <v>1.2</v>
      </c>
      <c r="AD18" s="154">
        <v>0.35</v>
      </c>
      <c r="AE18" s="132">
        <v>1</v>
      </c>
      <c r="AF18" s="132">
        <v>1</v>
      </c>
      <c r="AG18" s="133" t="s">
        <v>19</v>
      </c>
      <c r="AH18" s="132">
        <v>1</v>
      </c>
      <c r="AI18" s="132">
        <v>1</v>
      </c>
      <c r="AJ18" s="131" t="s">
        <v>19</v>
      </c>
      <c r="AL18" s="451">
        <f t="shared" ref="AL18:AL81" si="0">(D18/10-U18/I18*2)/2*10</f>
        <v>11.812015503875974</v>
      </c>
      <c r="AM18" s="451">
        <f t="shared" ref="AM18:AM81" si="1">(E18*G18^3+(D18/2-G18/2)*F18^3)/3/10000</f>
        <v>0.44784133833333334</v>
      </c>
      <c r="AN18" s="451">
        <f t="shared" ref="AN18:AN81" si="2">(E18^3*G18^3/144+((D18/2-G18/2)*F18^3)/36)/1000000</f>
        <v>0.2140589158027778</v>
      </c>
      <c r="AO18" s="463">
        <f t="shared" ref="AO18:AO81" si="3">(2*E18/10*G18^3/1000+(D18-G18)/10*F18^3/1000)/3</f>
        <v>0.89568267666666668</v>
      </c>
      <c r="AP18" s="451">
        <f t="shared" ref="AP18:AP81" si="4">(((D18-G18)^2/100*E18^3/1000*G18/10)/24)</f>
        <v>351.37840564062498</v>
      </c>
    </row>
    <row r="19" spans="1:42" ht="13.5" hidden="1" customHeight="1">
      <c r="A19" s="117">
        <v>3</v>
      </c>
      <c r="B19" s="139"/>
      <c r="C19" s="143"/>
      <c r="D19" s="141"/>
      <c r="E19" s="141"/>
      <c r="F19" s="136"/>
      <c r="G19" s="136"/>
      <c r="H19" s="142"/>
      <c r="I19" s="135"/>
      <c r="J19" s="155"/>
      <c r="K19" s="136"/>
      <c r="L19" s="141"/>
      <c r="M19" s="137"/>
      <c r="N19" s="138"/>
      <c r="O19" s="140"/>
      <c r="P19" s="134"/>
      <c r="Q19" s="139"/>
      <c r="R19" s="143"/>
      <c r="S19" s="136"/>
      <c r="T19" s="134"/>
      <c r="U19" s="134"/>
      <c r="V19" s="134"/>
      <c r="W19" s="135"/>
      <c r="X19" s="134"/>
      <c r="Y19" s="134"/>
      <c r="Z19" s="134"/>
      <c r="AA19" s="135"/>
      <c r="AB19" s="134"/>
      <c r="AC19" s="144"/>
      <c r="AD19" s="154"/>
      <c r="AE19" s="132"/>
      <c r="AF19" s="132"/>
      <c r="AG19" s="133"/>
      <c r="AH19" s="132"/>
      <c r="AI19" s="132"/>
      <c r="AJ19" s="131"/>
      <c r="AL19" s="451" t="e">
        <f t="shared" si="0"/>
        <v>#DIV/0!</v>
      </c>
      <c r="AM19" s="451">
        <f t="shared" si="1"/>
        <v>0</v>
      </c>
      <c r="AN19" s="451">
        <f t="shared" si="2"/>
        <v>0</v>
      </c>
      <c r="AO19" s="463">
        <f t="shared" si="3"/>
        <v>0</v>
      </c>
      <c r="AP19" s="451">
        <f t="shared" si="4"/>
        <v>0</v>
      </c>
    </row>
    <row r="20" spans="1:42" ht="13.5" customHeight="1">
      <c r="A20" s="117">
        <v>4</v>
      </c>
      <c r="B20" s="139" t="s">
        <v>122</v>
      </c>
      <c r="C20" s="143">
        <v>8.6999999999999993</v>
      </c>
      <c r="D20" s="141">
        <v>117.6</v>
      </c>
      <c r="E20" s="141">
        <v>64</v>
      </c>
      <c r="F20" s="136">
        <v>3.8</v>
      </c>
      <c r="G20" s="136">
        <v>5.0999999999999996</v>
      </c>
      <c r="H20" s="142">
        <v>7</v>
      </c>
      <c r="I20" s="135">
        <v>11.03</v>
      </c>
      <c r="J20" s="136">
        <v>107.4</v>
      </c>
      <c r="K20" s="136">
        <v>93.4</v>
      </c>
      <c r="L20" s="141" t="s">
        <v>19</v>
      </c>
      <c r="M20" s="137" t="s">
        <v>19</v>
      </c>
      <c r="N20" s="138" t="s">
        <v>19</v>
      </c>
      <c r="O20" s="140">
        <v>0.47199999999999998</v>
      </c>
      <c r="P20" s="134">
        <v>54.47</v>
      </c>
      <c r="Q20" s="139" t="s">
        <v>122</v>
      </c>
      <c r="R20" s="143">
        <v>8.6999999999999993</v>
      </c>
      <c r="S20" s="136">
        <v>257.39999999999998</v>
      </c>
      <c r="T20" s="134">
        <v>43.77</v>
      </c>
      <c r="U20" s="134">
        <v>49.87</v>
      </c>
      <c r="V20" s="134">
        <v>4.83</v>
      </c>
      <c r="W20" s="135">
        <v>5.41</v>
      </c>
      <c r="X20" s="134">
        <v>22.39</v>
      </c>
      <c r="Y20" s="134">
        <v>7</v>
      </c>
      <c r="Z20" s="134">
        <v>10.98</v>
      </c>
      <c r="AA20" s="135">
        <v>1.42</v>
      </c>
      <c r="AB20" s="134">
        <v>22.2</v>
      </c>
      <c r="AC20" s="144">
        <v>1.04</v>
      </c>
      <c r="AD20" s="154">
        <v>0.71</v>
      </c>
      <c r="AE20" s="132">
        <v>1</v>
      </c>
      <c r="AF20" s="132">
        <v>1</v>
      </c>
      <c r="AG20" s="133" t="s">
        <v>19</v>
      </c>
      <c r="AH20" s="132">
        <v>1</v>
      </c>
      <c r="AI20" s="132">
        <v>1</v>
      </c>
      <c r="AJ20" s="131" t="s">
        <v>19</v>
      </c>
      <c r="AL20" s="451">
        <f t="shared" si="0"/>
        <v>13.586944696282863</v>
      </c>
      <c r="AM20" s="451">
        <f t="shared" si="1"/>
        <v>0.38587379999999993</v>
      </c>
      <c r="AN20" s="451">
        <f t="shared" si="2"/>
        <v>0.24156951349999994</v>
      </c>
      <c r="AO20" s="463">
        <f t="shared" si="3"/>
        <v>0.77174759999999987</v>
      </c>
      <c r="AP20" s="451">
        <f t="shared" si="4"/>
        <v>705.02399999999989</v>
      </c>
    </row>
    <row r="21" spans="1:42" ht="13.5" customHeight="1">
      <c r="A21" s="117">
        <v>5</v>
      </c>
      <c r="B21" s="139" t="s">
        <v>121</v>
      </c>
      <c r="C21" s="143">
        <v>10.4</v>
      </c>
      <c r="D21" s="141">
        <v>120</v>
      </c>
      <c r="E21" s="141">
        <v>64</v>
      </c>
      <c r="F21" s="136">
        <v>4.4000000000000004</v>
      </c>
      <c r="G21" s="136">
        <v>6.3</v>
      </c>
      <c r="H21" s="142">
        <v>7</v>
      </c>
      <c r="I21" s="135">
        <v>13.21</v>
      </c>
      <c r="J21" s="136">
        <v>107.4</v>
      </c>
      <c r="K21" s="136">
        <v>93.4</v>
      </c>
      <c r="L21" s="141" t="s">
        <v>19</v>
      </c>
      <c r="M21" s="137" t="s">
        <v>19</v>
      </c>
      <c r="N21" s="138" t="s">
        <v>19</v>
      </c>
      <c r="O21" s="140">
        <v>0.47499999999999998</v>
      </c>
      <c r="P21" s="134">
        <v>45.82</v>
      </c>
      <c r="Q21" s="139" t="s">
        <v>121</v>
      </c>
      <c r="R21" s="143">
        <v>10.4</v>
      </c>
      <c r="S21" s="136">
        <v>317.8</v>
      </c>
      <c r="T21" s="134">
        <v>52.96</v>
      </c>
      <c r="U21" s="134">
        <v>60.73</v>
      </c>
      <c r="V21" s="134">
        <v>4.9000000000000004</v>
      </c>
      <c r="W21" s="135">
        <v>6.31</v>
      </c>
      <c r="X21" s="134">
        <v>27.67</v>
      </c>
      <c r="Y21" s="134">
        <v>8.65</v>
      </c>
      <c r="Z21" s="134">
        <v>13.58</v>
      </c>
      <c r="AA21" s="135">
        <v>1.45</v>
      </c>
      <c r="AB21" s="134">
        <v>25.2</v>
      </c>
      <c r="AC21" s="144">
        <v>1.74</v>
      </c>
      <c r="AD21" s="154">
        <v>0.89</v>
      </c>
      <c r="AE21" s="132">
        <v>1</v>
      </c>
      <c r="AF21" s="132">
        <v>1</v>
      </c>
      <c r="AG21" s="133" t="s">
        <v>19</v>
      </c>
      <c r="AH21" s="132">
        <v>1</v>
      </c>
      <c r="AI21" s="132">
        <v>1</v>
      </c>
      <c r="AJ21" s="131" t="s">
        <v>19</v>
      </c>
      <c r="AL21" s="451">
        <f t="shared" si="0"/>
        <v>14.027252081756254</v>
      </c>
      <c r="AM21" s="451">
        <f t="shared" si="1"/>
        <v>0.69485727999999991</v>
      </c>
      <c r="AN21" s="451">
        <f t="shared" si="2"/>
        <v>0.45533119173333331</v>
      </c>
      <c r="AO21" s="463">
        <f t="shared" si="3"/>
        <v>1.38971456</v>
      </c>
      <c r="AP21" s="451">
        <f t="shared" si="4"/>
        <v>889.590546432</v>
      </c>
    </row>
    <row r="22" spans="1:42" ht="13.5" hidden="1" customHeight="1">
      <c r="A22" s="117">
        <v>6</v>
      </c>
      <c r="B22" s="139"/>
      <c r="C22" s="143"/>
      <c r="D22" s="141"/>
      <c r="E22" s="141"/>
      <c r="F22" s="136"/>
      <c r="G22" s="136"/>
      <c r="H22" s="142"/>
      <c r="I22" s="135"/>
      <c r="J22" s="136"/>
      <c r="K22" s="136"/>
      <c r="L22" s="141"/>
      <c r="M22" s="137"/>
      <c r="N22" s="138"/>
      <c r="O22" s="140"/>
      <c r="P22" s="134"/>
      <c r="Q22" s="139"/>
      <c r="R22" s="143"/>
      <c r="S22" s="136"/>
      <c r="T22" s="134"/>
      <c r="U22" s="134"/>
      <c r="V22" s="134"/>
      <c r="W22" s="135"/>
      <c r="X22" s="134"/>
      <c r="Y22" s="134"/>
      <c r="Z22" s="134"/>
      <c r="AA22" s="135"/>
      <c r="AB22" s="134"/>
      <c r="AC22" s="144"/>
      <c r="AD22" s="154"/>
      <c r="AE22" s="132"/>
      <c r="AF22" s="132"/>
      <c r="AG22" s="133"/>
      <c r="AH22" s="132"/>
      <c r="AI22" s="132"/>
      <c r="AJ22" s="131"/>
      <c r="AL22" s="451" t="e">
        <f t="shared" si="0"/>
        <v>#DIV/0!</v>
      </c>
      <c r="AM22" s="451">
        <f t="shared" si="1"/>
        <v>0</v>
      </c>
      <c r="AN22" s="451">
        <f t="shared" si="2"/>
        <v>0</v>
      </c>
      <c r="AO22" s="463">
        <f t="shared" si="3"/>
        <v>0</v>
      </c>
      <c r="AP22" s="451">
        <f t="shared" si="4"/>
        <v>0</v>
      </c>
    </row>
    <row r="23" spans="1:42" ht="13.5" customHeight="1">
      <c r="A23" s="117">
        <v>7</v>
      </c>
      <c r="B23" s="139" t="s">
        <v>120</v>
      </c>
      <c r="C23" s="143">
        <v>10.5</v>
      </c>
      <c r="D23" s="141">
        <v>137.4</v>
      </c>
      <c r="E23" s="141">
        <v>73</v>
      </c>
      <c r="F23" s="136">
        <v>3.8</v>
      </c>
      <c r="G23" s="136">
        <v>5.6</v>
      </c>
      <c r="H23" s="142">
        <v>7</v>
      </c>
      <c r="I23" s="135">
        <v>13.39</v>
      </c>
      <c r="J23" s="136">
        <v>126.2</v>
      </c>
      <c r="K23" s="136">
        <v>112.2</v>
      </c>
      <c r="L23" s="141" t="s">
        <v>19</v>
      </c>
      <c r="M23" s="137" t="s">
        <v>19</v>
      </c>
      <c r="N23" s="138" t="s">
        <v>19</v>
      </c>
      <c r="O23" s="140">
        <v>0.54700000000000004</v>
      </c>
      <c r="P23" s="134">
        <v>52.05</v>
      </c>
      <c r="Q23" s="139" t="s">
        <v>120</v>
      </c>
      <c r="R23" s="143">
        <v>10.5</v>
      </c>
      <c r="S23" s="136">
        <v>434.9</v>
      </c>
      <c r="T23" s="134">
        <v>63.3</v>
      </c>
      <c r="U23" s="134">
        <v>71.599999999999994</v>
      </c>
      <c r="V23" s="134">
        <v>5.7</v>
      </c>
      <c r="W23" s="135">
        <v>6.21</v>
      </c>
      <c r="X23" s="134">
        <v>36.42</v>
      </c>
      <c r="Y23" s="134">
        <v>9.98</v>
      </c>
      <c r="Z23" s="134">
        <v>15.52</v>
      </c>
      <c r="AA23" s="135">
        <v>1.65</v>
      </c>
      <c r="AB23" s="134">
        <v>23.2</v>
      </c>
      <c r="AC23" s="144">
        <v>1.36</v>
      </c>
      <c r="AD23" s="154">
        <v>1.58</v>
      </c>
      <c r="AE23" s="132">
        <v>1</v>
      </c>
      <c r="AF23" s="132">
        <v>1</v>
      </c>
      <c r="AG23" s="133" t="s">
        <v>19</v>
      </c>
      <c r="AH23" s="132">
        <v>1</v>
      </c>
      <c r="AI23" s="132">
        <v>2</v>
      </c>
      <c r="AJ23" s="131" t="s">
        <v>19</v>
      </c>
      <c r="AL23" s="451">
        <f t="shared" si="0"/>
        <v>15.227259148618382</v>
      </c>
      <c r="AM23" s="451">
        <f t="shared" si="1"/>
        <v>0.54786775999999993</v>
      </c>
      <c r="AN23" s="451">
        <f t="shared" si="2"/>
        <v>0.47452828979999989</v>
      </c>
      <c r="AO23" s="463">
        <f t="shared" si="3"/>
        <v>1.0957355199999999</v>
      </c>
      <c r="AP23" s="451">
        <f t="shared" si="4"/>
        <v>1576.7984565853333</v>
      </c>
    </row>
    <row r="24" spans="1:42" ht="13.5" customHeight="1">
      <c r="A24" s="117">
        <v>8</v>
      </c>
      <c r="B24" s="139" t="s">
        <v>119</v>
      </c>
      <c r="C24" s="143">
        <v>12.9</v>
      </c>
      <c r="D24" s="141">
        <v>140</v>
      </c>
      <c r="E24" s="141">
        <v>73</v>
      </c>
      <c r="F24" s="136">
        <v>4.7</v>
      </c>
      <c r="G24" s="136">
        <v>6.9</v>
      </c>
      <c r="H24" s="142">
        <v>7</v>
      </c>
      <c r="I24" s="135">
        <v>16.43</v>
      </c>
      <c r="J24" s="136">
        <v>126.2</v>
      </c>
      <c r="K24" s="136">
        <v>112.2</v>
      </c>
      <c r="L24" s="141" t="s">
        <v>19</v>
      </c>
      <c r="M24" s="137" t="s">
        <v>19</v>
      </c>
      <c r="N24" s="138" t="s">
        <v>19</v>
      </c>
      <c r="O24" s="140">
        <v>0.55100000000000005</v>
      </c>
      <c r="P24" s="134">
        <v>42.7</v>
      </c>
      <c r="Q24" s="139" t="s">
        <v>119</v>
      </c>
      <c r="R24" s="143">
        <v>12.9</v>
      </c>
      <c r="S24" s="136">
        <v>541.20000000000005</v>
      </c>
      <c r="T24" s="134">
        <v>77.319999999999993</v>
      </c>
      <c r="U24" s="134">
        <v>88.34</v>
      </c>
      <c r="V24" s="134">
        <v>5.74</v>
      </c>
      <c r="W24" s="135">
        <v>7.64</v>
      </c>
      <c r="X24" s="134">
        <v>44.92</v>
      </c>
      <c r="Y24" s="134">
        <v>12.31</v>
      </c>
      <c r="Z24" s="134">
        <v>19.25</v>
      </c>
      <c r="AA24" s="135">
        <v>1.65</v>
      </c>
      <c r="AB24" s="134">
        <v>26.7</v>
      </c>
      <c r="AC24" s="144">
        <v>2.4500000000000002</v>
      </c>
      <c r="AD24" s="154">
        <v>1.98</v>
      </c>
      <c r="AE24" s="132">
        <v>1</v>
      </c>
      <c r="AF24" s="132">
        <v>1</v>
      </c>
      <c r="AG24" s="133" t="s">
        <v>19</v>
      </c>
      <c r="AH24" s="132">
        <v>1</v>
      </c>
      <c r="AI24" s="132">
        <v>1</v>
      </c>
      <c r="AJ24" s="131" t="s">
        <v>19</v>
      </c>
      <c r="AL24" s="451">
        <f t="shared" si="0"/>
        <v>16.23250152160681</v>
      </c>
      <c r="AM24" s="451">
        <f t="shared" si="1"/>
        <v>1.0296859216666669</v>
      </c>
      <c r="AN24" s="451">
        <f t="shared" si="2"/>
        <v>0.8876612731638891</v>
      </c>
      <c r="AO24" s="463">
        <f t="shared" si="3"/>
        <v>2.0593718433333339</v>
      </c>
      <c r="AP24" s="451">
        <f t="shared" si="4"/>
        <v>1981.3561184188745</v>
      </c>
    </row>
    <row r="25" spans="1:42" ht="13.5" hidden="1" customHeight="1">
      <c r="A25" s="117">
        <v>9</v>
      </c>
      <c r="B25" s="139"/>
      <c r="C25" s="143"/>
      <c r="D25" s="141"/>
      <c r="E25" s="141"/>
      <c r="F25" s="136"/>
      <c r="G25" s="136"/>
      <c r="H25" s="142"/>
      <c r="I25" s="135"/>
      <c r="J25" s="136"/>
      <c r="K25" s="136"/>
      <c r="L25" s="141"/>
      <c r="M25" s="137"/>
      <c r="N25" s="138"/>
      <c r="O25" s="140"/>
      <c r="P25" s="134"/>
      <c r="Q25" s="139"/>
      <c r="R25" s="143"/>
      <c r="S25" s="136"/>
      <c r="T25" s="134"/>
      <c r="U25" s="134"/>
      <c r="V25" s="134"/>
      <c r="W25" s="135"/>
      <c r="X25" s="134"/>
      <c r="Y25" s="134"/>
      <c r="Z25" s="134"/>
      <c r="AA25" s="135"/>
      <c r="AB25" s="134"/>
      <c r="AC25" s="144"/>
      <c r="AD25" s="154"/>
      <c r="AE25" s="132"/>
      <c r="AF25" s="132"/>
      <c r="AG25" s="133"/>
      <c r="AH25" s="132"/>
      <c r="AI25" s="132"/>
      <c r="AJ25" s="131"/>
      <c r="AL25" s="451" t="e">
        <f t="shared" si="0"/>
        <v>#DIV/0!</v>
      </c>
      <c r="AM25" s="451">
        <f t="shared" si="1"/>
        <v>0</v>
      </c>
      <c r="AN25" s="451">
        <f t="shared" si="2"/>
        <v>0</v>
      </c>
      <c r="AO25" s="463">
        <f t="shared" si="3"/>
        <v>0</v>
      </c>
      <c r="AP25" s="451">
        <f t="shared" si="4"/>
        <v>0</v>
      </c>
    </row>
    <row r="26" spans="1:42" ht="13.5" customHeight="1">
      <c r="A26" s="117">
        <v>10</v>
      </c>
      <c r="B26" s="139" t="s">
        <v>118</v>
      </c>
      <c r="C26" s="143">
        <v>12.7</v>
      </c>
      <c r="D26" s="141">
        <v>157</v>
      </c>
      <c r="E26" s="141">
        <v>82</v>
      </c>
      <c r="F26" s="136">
        <v>4</v>
      </c>
      <c r="G26" s="136">
        <v>5.9</v>
      </c>
      <c r="H26" s="142">
        <v>9</v>
      </c>
      <c r="I26" s="135">
        <v>16.18</v>
      </c>
      <c r="J26" s="136">
        <v>145.19999999999999</v>
      </c>
      <c r="K26" s="136">
        <v>127.2</v>
      </c>
      <c r="L26" s="141" t="s">
        <v>19</v>
      </c>
      <c r="M26" s="137" t="s">
        <v>19</v>
      </c>
      <c r="N26" s="138" t="s">
        <v>19</v>
      </c>
      <c r="O26" s="140">
        <v>0.61899999999999999</v>
      </c>
      <c r="P26" s="134">
        <v>48.7</v>
      </c>
      <c r="Q26" s="139" t="s">
        <v>118</v>
      </c>
      <c r="R26" s="143">
        <v>12.7</v>
      </c>
      <c r="S26" s="136">
        <v>689.3</v>
      </c>
      <c r="T26" s="134">
        <v>87.81</v>
      </c>
      <c r="U26" s="134">
        <v>99.09</v>
      </c>
      <c r="V26" s="134">
        <v>6.53</v>
      </c>
      <c r="W26" s="135">
        <v>7.8</v>
      </c>
      <c r="X26" s="134">
        <v>54.43</v>
      </c>
      <c r="Y26" s="134">
        <v>13.27</v>
      </c>
      <c r="Z26" s="134">
        <v>20.7</v>
      </c>
      <c r="AA26" s="135">
        <v>1.83</v>
      </c>
      <c r="AB26" s="134">
        <v>26.34</v>
      </c>
      <c r="AC26" s="144">
        <v>1.96</v>
      </c>
      <c r="AD26" s="154">
        <v>3.09</v>
      </c>
      <c r="AE26" s="132">
        <v>1</v>
      </c>
      <c r="AF26" s="132">
        <v>1</v>
      </c>
      <c r="AG26" s="133" t="s">
        <v>19</v>
      </c>
      <c r="AH26" s="132">
        <v>1</v>
      </c>
      <c r="AI26" s="132">
        <v>3</v>
      </c>
      <c r="AJ26" s="131" t="s">
        <v>19</v>
      </c>
      <c r="AL26" s="451">
        <f t="shared" si="0"/>
        <v>17.257725587144613</v>
      </c>
      <c r="AM26" s="451">
        <f t="shared" si="1"/>
        <v>0.72254260000000003</v>
      </c>
      <c r="AN26" s="451">
        <f t="shared" si="2"/>
        <v>0.78651909216666671</v>
      </c>
      <c r="AO26" s="463">
        <f t="shared" si="3"/>
        <v>1.4450852000000001</v>
      </c>
      <c r="AP26" s="451">
        <f t="shared" si="4"/>
        <v>3094.647988006333</v>
      </c>
    </row>
    <row r="27" spans="1:42" ht="13.5" customHeight="1">
      <c r="A27" s="117">
        <v>11</v>
      </c>
      <c r="B27" s="139" t="s">
        <v>117</v>
      </c>
      <c r="C27" s="143">
        <v>15.8</v>
      </c>
      <c r="D27" s="141">
        <v>160</v>
      </c>
      <c r="E27" s="141">
        <v>82</v>
      </c>
      <c r="F27" s="136">
        <v>5</v>
      </c>
      <c r="G27" s="136">
        <v>7.4</v>
      </c>
      <c r="H27" s="142">
        <v>9</v>
      </c>
      <c r="I27" s="135">
        <v>20.09</v>
      </c>
      <c r="J27" s="136">
        <v>145.19999999999999</v>
      </c>
      <c r="K27" s="136">
        <v>127.2</v>
      </c>
      <c r="L27" s="141" t="s">
        <v>19</v>
      </c>
      <c r="M27" s="137" t="s">
        <v>19</v>
      </c>
      <c r="N27" s="138" t="s">
        <v>19</v>
      </c>
      <c r="O27" s="140">
        <v>0.623</v>
      </c>
      <c r="P27" s="134">
        <v>39.47</v>
      </c>
      <c r="Q27" s="139" t="s">
        <v>117</v>
      </c>
      <c r="R27" s="143">
        <v>15.8</v>
      </c>
      <c r="S27" s="136">
        <v>869.3</v>
      </c>
      <c r="T27" s="136">
        <v>108.7</v>
      </c>
      <c r="U27" s="136">
        <v>123.9</v>
      </c>
      <c r="V27" s="134">
        <v>6.58</v>
      </c>
      <c r="W27" s="135">
        <v>9.66</v>
      </c>
      <c r="X27" s="134">
        <v>68.31</v>
      </c>
      <c r="Y27" s="134">
        <v>16.66</v>
      </c>
      <c r="Z27" s="134">
        <v>26.1</v>
      </c>
      <c r="AA27" s="135">
        <v>1.84</v>
      </c>
      <c r="AB27" s="134">
        <v>30.34</v>
      </c>
      <c r="AC27" s="144">
        <v>3.6</v>
      </c>
      <c r="AD27" s="154">
        <v>3.96</v>
      </c>
      <c r="AE27" s="132">
        <v>1</v>
      </c>
      <c r="AF27" s="132">
        <v>1</v>
      </c>
      <c r="AG27" s="133" t="s">
        <v>19</v>
      </c>
      <c r="AH27" s="132">
        <v>1</v>
      </c>
      <c r="AI27" s="132">
        <v>1</v>
      </c>
      <c r="AJ27" s="131" t="s">
        <v>19</v>
      </c>
      <c r="AL27" s="451">
        <f t="shared" si="0"/>
        <v>18.327526132404177</v>
      </c>
      <c r="AM27" s="451">
        <f t="shared" si="1"/>
        <v>1.4255289333333334</v>
      </c>
      <c r="AN27" s="451">
        <f t="shared" si="2"/>
        <v>1.5518451141111109</v>
      </c>
      <c r="AO27" s="463">
        <f t="shared" si="3"/>
        <v>2.8510578666666668</v>
      </c>
      <c r="AP27" s="451">
        <f t="shared" si="4"/>
        <v>3958.8687387013329</v>
      </c>
    </row>
    <row r="28" spans="1:42" ht="13.5" hidden="1" customHeight="1">
      <c r="A28" s="117">
        <v>12</v>
      </c>
      <c r="B28" s="139"/>
      <c r="C28" s="143"/>
      <c r="D28" s="141"/>
      <c r="E28" s="141"/>
      <c r="F28" s="136"/>
      <c r="G28" s="136"/>
      <c r="H28" s="142"/>
      <c r="I28" s="135"/>
      <c r="J28" s="136"/>
      <c r="K28" s="136"/>
      <c r="L28" s="141"/>
      <c r="M28" s="137"/>
      <c r="N28" s="138"/>
      <c r="O28" s="140"/>
      <c r="P28" s="134"/>
      <c r="Q28" s="139"/>
      <c r="R28" s="143"/>
      <c r="S28" s="137"/>
      <c r="T28" s="136"/>
      <c r="U28" s="136"/>
      <c r="V28" s="134"/>
      <c r="W28" s="135"/>
      <c r="X28" s="134"/>
      <c r="Y28" s="134"/>
      <c r="Z28" s="134"/>
      <c r="AA28" s="135"/>
      <c r="AB28" s="134"/>
      <c r="AC28" s="144"/>
      <c r="AD28" s="154"/>
      <c r="AE28" s="132"/>
      <c r="AF28" s="132"/>
      <c r="AG28" s="133"/>
      <c r="AH28" s="132"/>
      <c r="AI28" s="132"/>
      <c r="AJ28" s="131"/>
      <c r="AL28" s="451" t="e">
        <f t="shared" si="0"/>
        <v>#DIV/0!</v>
      </c>
      <c r="AM28" s="451">
        <f t="shared" si="1"/>
        <v>0</v>
      </c>
      <c r="AN28" s="451">
        <f t="shared" si="2"/>
        <v>0</v>
      </c>
      <c r="AO28" s="463">
        <f t="shared" si="3"/>
        <v>0</v>
      </c>
      <c r="AP28" s="451">
        <f t="shared" si="4"/>
        <v>0</v>
      </c>
    </row>
    <row r="29" spans="1:42" ht="13.5" customHeight="1">
      <c r="A29" s="117">
        <v>13</v>
      </c>
      <c r="B29" s="139" t="s">
        <v>116</v>
      </c>
      <c r="C29" s="143">
        <v>15.4</v>
      </c>
      <c r="D29" s="141">
        <v>177</v>
      </c>
      <c r="E29" s="141">
        <v>91</v>
      </c>
      <c r="F29" s="136">
        <v>4.3</v>
      </c>
      <c r="G29" s="136">
        <v>6.5</v>
      </c>
      <c r="H29" s="142">
        <v>9</v>
      </c>
      <c r="I29" s="135">
        <v>19.579999999999998</v>
      </c>
      <c r="J29" s="136">
        <v>164</v>
      </c>
      <c r="K29" s="136">
        <v>146</v>
      </c>
      <c r="L29" s="141" t="s">
        <v>16</v>
      </c>
      <c r="M29" s="137">
        <v>48</v>
      </c>
      <c r="N29" s="138">
        <v>48</v>
      </c>
      <c r="O29" s="140">
        <v>0.69399999999999995</v>
      </c>
      <c r="P29" s="134">
        <v>45.15</v>
      </c>
      <c r="Q29" s="139" t="s">
        <v>116</v>
      </c>
      <c r="R29" s="143">
        <v>15.4</v>
      </c>
      <c r="S29" s="137">
        <v>1063</v>
      </c>
      <c r="T29" s="136">
        <v>120.1</v>
      </c>
      <c r="U29" s="136">
        <v>135.30000000000001</v>
      </c>
      <c r="V29" s="134">
        <v>7.37</v>
      </c>
      <c r="W29" s="135">
        <v>9.1999999999999993</v>
      </c>
      <c r="X29" s="134">
        <v>81.89</v>
      </c>
      <c r="Y29" s="134">
        <v>18</v>
      </c>
      <c r="Z29" s="134">
        <v>27.96</v>
      </c>
      <c r="AA29" s="135">
        <v>2.0499999999999998</v>
      </c>
      <c r="AB29" s="134">
        <v>27.84</v>
      </c>
      <c r="AC29" s="144">
        <v>2.7</v>
      </c>
      <c r="AD29" s="154">
        <v>5.93</v>
      </c>
      <c r="AE29" s="132">
        <v>1</v>
      </c>
      <c r="AF29" s="132">
        <v>1</v>
      </c>
      <c r="AG29" s="133" t="s">
        <v>19</v>
      </c>
      <c r="AH29" s="132">
        <v>2</v>
      </c>
      <c r="AI29" s="132">
        <v>3</v>
      </c>
      <c r="AJ29" s="131" t="s">
        <v>19</v>
      </c>
      <c r="AL29" s="451">
        <f t="shared" si="0"/>
        <v>19.398876404494363</v>
      </c>
      <c r="AM29" s="451">
        <f t="shared" si="1"/>
        <v>1.0589615583333332</v>
      </c>
      <c r="AN29" s="451">
        <f t="shared" si="2"/>
        <v>1.437337137236111</v>
      </c>
      <c r="AO29" s="463">
        <f t="shared" si="3"/>
        <v>2.1179231166666663</v>
      </c>
      <c r="AP29" s="451">
        <f t="shared" si="4"/>
        <v>5933.0097024114584</v>
      </c>
    </row>
    <row r="30" spans="1:42" ht="13.5" customHeight="1">
      <c r="A30" s="117">
        <v>14</v>
      </c>
      <c r="B30" s="139" t="s">
        <v>115</v>
      </c>
      <c r="C30" s="143">
        <v>18.8</v>
      </c>
      <c r="D30" s="141">
        <v>180</v>
      </c>
      <c r="E30" s="141">
        <v>91</v>
      </c>
      <c r="F30" s="136">
        <v>5.3</v>
      </c>
      <c r="G30" s="136">
        <v>8</v>
      </c>
      <c r="H30" s="142">
        <v>9</v>
      </c>
      <c r="I30" s="135">
        <v>23.95</v>
      </c>
      <c r="J30" s="136">
        <v>164</v>
      </c>
      <c r="K30" s="136">
        <v>146</v>
      </c>
      <c r="L30" s="141" t="s">
        <v>16</v>
      </c>
      <c r="M30" s="137">
        <v>48</v>
      </c>
      <c r="N30" s="138">
        <v>48</v>
      </c>
      <c r="O30" s="140">
        <v>0.69799999999999995</v>
      </c>
      <c r="P30" s="134">
        <v>37.130000000000003</v>
      </c>
      <c r="Q30" s="139" t="s">
        <v>115</v>
      </c>
      <c r="R30" s="143">
        <v>18.8</v>
      </c>
      <c r="S30" s="137">
        <v>1317</v>
      </c>
      <c r="T30" s="136">
        <v>146.30000000000001</v>
      </c>
      <c r="U30" s="136">
        <v>166.4</v>
      </c>
      <c r="V30" s="134">
        <v>7.42</v>
      </c>
      <c r="W30" s="135">
        <v>11.25</v>
      </c>
      <c r="X30" s="136">
        <v>100.9</v>
      </c>
      <c r="Y30" s="134">
        <v>22.16</v>
      </c>
      <c r="Z30" s="134">
        <v>34.6</v>
      </c>
      <c r="AA30" s="135">
        <v>2.0499999999999998</v>
      </c>
      <c r="AB30" s="134">
        <v>31.84</v>
      </c>
      <c r="AC30" s="144">
        <v>4.79</v>
      </c>
      <c r="AD30" s="154">
        <v>7.43</v>
      </c>
      <c r="AE30" s="132">
        <v>1</v>
      </c>
      <c r="AF30" s="132">
        <v>1</v>
      </c>
      <c r="AG30" s="133" t="s">
        <v>19</v>
      </c>
      <c r="AH30" s="132">
        <v>1</v>
      </c>
      <c r="AI30" s="132">
        <v>2</v>
      </c>
      <c r="AJ30" s="131" t="s">
        <v>19</v>
      </c>
      <c r="AL30" s="451">
        <f t="shared" si="0"/>
        <v>20.521920668058449</v>
      </c>
      <c r="AM30" s="451">
        <f t="shared" si="1"/>
        <v>1.9798473999999999</v>
      </c>
      <c r="AN30" s="451">
        <f t="shared" si="2"/>
        <v>2.6797192061666664</v>
      </c>
      <c r="AO30" s="463">
        <f t="shared" si="3"/>
        <v>3.9596947999999998</v>
      </c>
      <c r="AP30" s="451">
        <f t="shared" si="4"/>
        <v>7431.2148213333321</v>
      </c>
    </row>
    <row r="31" spans="1:42" ht="13.5" customHeight="1">
      <c r="A31" s="117">
        <v>15</v>
      </c>
      <c r="B31" s="139" t="s">
        <v>114</v>
      </c>
      <c r="C31" s="143">
        <v>21.3</v>
      </c>
      <c r="D31" s="141">
        <v>182</v>
      </c>
      <c r="E31" s="141">
        <v>92</v>
      </c>
      <c r="F31" s="136">
        <v>6</v>
      </c>
      <c r="G31" s="136">
        <v>9</v>
      </c>
      <c r="H31" s="142">
        <v>9</v>
      </c>
      <c r="I31" s="135">
        <v>27.1</v>
      </c>
      <c r="J31" s="136">
        <v>164</v>
      </c>
      <c r="K31" s="136">
        <v>146</v>
      </c>
      <c r="L31" s="141" t="s">
        <v>16</v>
      </c>
      <c r="M31" s="137">
        <v>50</v>
      </c>
      <c r="N31" s="138">
        <v>50</v>
      </c>
      <c r="O31" s="140">
        <v>0.70499999999999996</v>
      </c>
      <c r="P31" s="134">
        <v>33.119999999999997</v>
      </c>
      <c r="Q31" s="139" t="s">
        <v>114</v>
      </c>
      <c r="R31" s="143">
        <v>21.3</v>
      </c>
      <c r="S31" s="137">
        <v>1505</v>
      </c>
      <c r="T31" s="136">
        <v>165.4</v>
      </c>
      <c r="U31" s="136">
        <v>189.1</v>
      </c>
      <c r="V31" s="134">
        <v>7.45</v>
      </c>
      <c r="W31" s="135">
        <v>12.7</v>
      </c>
      <c r="X31" s="136">
        <v>117.3</v>
      </c>
      <c r="Y31" s="134">
        <v>25.5</v>
      </c>
      <c r="Z31" s="134">
        <v>39.909999999999997</v>
      </c>
      <c r="AA31" s="135">
        <v>2.08</v>
      </c>
      <c r="AB31" s="134">
        <v>34.54</v>
      </c>
      <c r="AC31" s="144">
        <v>6.76</v>
      </c>
      <c r="AD31" s="154">
        <v>8.74</v>
      </c>
      <c r="AE31" s="132">
        <v>1</v>
      </c>
      <c r="AF31" s="132">
        <v>1</v>
      </c>
      <c r="AG31" s="133" t="s">
        <v>19</v>
      </c>
      <c r="AH31" s="132">
        <v>1</v>
      </c>
      <c r="AI31" s="132">
        <v>1</v>
      </c>
      <c r="AJ31" s="131" t="s">
        <v>19</v>
      </c>
      <c r="AL31" s="451">
        <f t="shared" si="0"/>
        <v>21.221402214022138</v>
      </c>
      <c r="AM31" s="451">
        <f t="shared" si="1"/>
        <v>2.8584000000000001</v>
      </c>
      <c r="AN31" s="451">
        <f t="shared" si="2"/>
        <v>3.9426269999999999</v>
      </c>
      <c r="AO31" s="463">
        <f t="shared" si="3"/>
        <v>5.7167999999999992</v>
      </c>
      <c r="AP31" s="451">
        <f t="shared" si="4"/>
        <v>8739.5074320000003</v>
      </c>
    </row>
    <row r="32" spans="1:42" ht="13.5" hidden="1" customHeight="1">
      <c r="A32" s="117">
        <v>16</v>
      </c>
      <c r="B32" s="139"/>
      <c r="C32" s="143"/>
      <c r="D32" s="141"/>
      <c r="E32" s="141"/>
      <c r="F32" s="136"/>
      <c r="G32" s="136"/>
      <c r="H32" s="142"/>
      <c r="I32" s="135"/>
      <c r="J32" s="136"/>
      <c r="K32" s="136"/>
      <c r="L32" s="141"/>
      <c r="M32" s="137"/>
      <c r="N32" s="138"/>
      <c r="O32" s="140"/>
      <c r="P32" s="134"/>
      <c r="Q32" s="139"/>
      <c r="R32" s="143"/>
      <c r="S32" s="137"/>
      <c r="T32" s="136"/>
      <c r="U32" s="136"/>
      <c r="V32" s="134"/>
      <c r="W32" s="135"/>
      <c r="X32" s="136"/>
      <c r="Y32" s="134"/>
      <c r="Z32" s="134"/>
      <c r="AA32" s="135"/>
      <c r="AB32" s="134"/>
      <c r="AC32" s="144"/>
      <c r="AD32" s="154"/>
      <c r="AE32" s="132"/>
      <c r="AF32" s="132"/>
      <c r="AG32" s="133"/>
      <c r="AH32" s="132"/>
      <c r="AI32" s="132"/>
      <c r="AJ32" s="131"/>
      <c r="AL32" s="451" t="e">
        <f t="shared" si="0"/>
        <v>#DIV/0!</v>
      </c>
      <c r="AM32" s="451">
        <f t="shared" si="1"/>
        <v>0</v>
      </c>
      <c r="AN32" s="451">
        <f t="shared" si="2"/>
        <v>0</v>
      </c>
      <c r="AO32" s="463">
        <f t="shared" si="3"/>
        <v>0</v>
      </c>
      <c r="AP32" s="451">
        <f t="shared" si="4"/>
        <v>0</v>
      </c>
    </row>
    <row r="33" spans="1:42" ht="13.5" customHeight="1">
      <c r="A33" s="117">
        <v>17</v>
      </c>
      <c r="B33" s="139" t="s">
        <v>113</v>
      </c>
      <c r="C33" s="143">
        <v>18.399999999999999</v>
      </c>
      <c r="D33" s="141">
        <v>197</v>
      </c>
      <c r="E33" s="141">
        <v>100</v>
      </c>
      <c r="F33" s="136">
        <v>4.5</v>
      </c>
      <c r="G33" s="136">
        <v>7</v>
      </c>
      <c r="H33" s="142">
        <v>12</v>
      </c>
      <c r="I33" s="135">
        <v>23.47</v>
      </c>
      <c r="J33" s="136">
        <v>183</v>
      </c>
      <c r="K33" s="136">
        <v>159</v>
      </c>
      <c r="L33" s="141" t="s">
        <v>16</v>
      </c>
      <c r="M33" s="137">
        <v>54</v>
      </c>
      <c r="N33" s="138">
        <v>58</v>
      </c>
      <c r="O33" s="140">
        <v>0.76400000000000001</v>
      </c>
      <c r="P33" s="134">
        <v>41.49</v>
      </c>
      <c r="Q33" s="139" t="s">
        <v>113</v>
      </c>
      <c r="R33" s="143">
        <v>18.399999999999999</v>
      </c>
      <c r="S33" s="137">
        <v>1591</v>
      </c>
      <c r="T33" s="136">
        <v>161.6</v>
      </c>
      <c r="U33" s="136">
        <v>181.7</v>
      </c>
      <c r="V33" s="134">
        <v>8.23</v>
      </c>
      <c r="W33" s="135">
        <v>11.47</v>
      </c>
      <c r="X33" s="136">
        <v>117.2</v>
      </c>
      <c r="Y33" s="134">
        <v>23.43</v>
      </c>
      <c r="Z33" s="134">
        <v>36.54</v>
      </c>
      <c r="AA33" s="135">
        <v>2.23</v>
      </c>
      <c r="AB33" s="134">
        <v>32.56</v>
      </c>
      <c r="AC33" s="144">
        <v>4.1100000000000003</v>
      </c>
      <c r="AD33" s="154">
        <v>10.53</v>
      </c>
      <c r="AE33" s="132">
        <v>1</v>
      </c>
      <c r="AF33" s="132">
        <v>1</v>
      </c>
      <c r="AG33" s="133" t="s">
        <v>19</v>
      </c>
      <c r="AH33" s="132">
        <v>2</v>
      </c>
      <c r="AI33" s="132">
        <v>4</v>
      </c>
      <c r="AJ33" s="131" t="s">
        <v>19</v>
      </c>
      <c r="AL33" s="451">
        <f t="shared" si="0"/>
        <v>21.08201959948871</v>
      </c>
      <c r="AM33" s="451">
        <f t="shared" si="1"/>
        <v>1.4318958333333334</v>
      </c>
      <c r="AN33" s="451">
        <f t="shared" si="2"/>
        <v>2.3821849131944446</v>
      </c>
      <c r="AO33" s="463">
        <f t="shared" si="3"/>
        <v>2.8637916666666672</v>
      </c>
      <c r="AP33" s="451">
        <f t="shared" si="4"/>
        <v>10529.166666666666</v>
      </c>
    </row>
    <row r="34" spans="1:42" ht="13.5" customHeight="1">
      <c r="A34" s="117">
        <v>18</v>
      </c>
      <c r="B34" s="139" t="s">
        <v>112</v>
      </c>
      <c r="C34" s="143">
        <v>22.4</v>
      </c>
      <c r="D34" s="141">
        <v>200</v>
      </c>
      <c r="E34" s="141">
        <v>100</v>
      </c>
      <c r="F34" s="136">
        <v>5.6</v>
      </c>
      <c r="G34" s="136">
        <v>8.5</v>
      </c>
      <c r="H34" s="142">
        <v>12</v>
      </c>
      <c r="I34" s="135">
        <v>28.48</v>
      </c>
      <c r="J34" s="136">
        <v>183</v>
      </c>
      <c r="K34" s="136">
        <v>159</v>
      </c>
      <c r="L34" s="141" t="s">
        <v>16</v>
      </c>
      <c r="M34" s="137">
        <v>54</v>
      </c>
      <c r="N34" s="138">
        <v>58</v>
      </c>
      <c r="O34" s="140">
        <v>0.76800000000000002</v>
      </c>
      <c r="P34" s="134">
        <v>34.36</v>
      </c>
      <c r="Q34" s="139" t="s">
        <v>112</v>
      </c>
      <c r="R34" s="143">
        <v>22.4</v>
      </c>
      <c r="S34" s="137">
        <v>1943</v>
      </c>
      <c r="T34" s="136">
        <v>194.3</v>
      </c>
      <c r="U34" s="136">
        <v>220.6</v>
      </c>
      <c r="V34" s="134">
        <v>8.26</v>
      </c>
      <c r="W34" s="135">
        <v>14</v>
      </c>
      <c r="X34" s="136">
        <v>142.4</v>
      </c>
      <c r="Y34" s="134">
        <v>28.47</v>
      </c>
      <c r="Z34" s="134">
        <v>44.61</v>
      </c>
      <c r="AA34" s="135">
        <v>2.2400000000000002</v>
      </c>
      <c r="AB34" s="134">
        <v>36.659999999999997</v>
      </c>
      <c r="AC34" s="144">
        <v>6.98</v>
      </c>
      <c r="AD34" s="154">
        <v>12.99</v>
      </c>
      <c r="AE34" s="132">
        <v>1</v>
      </c>
      <c r="AF34" s="132">
        <v>1</v>
      </c>
      <c r="AG34" s="133" t="s">
        <v>19</v>
      </c>
      <c r="AH34" s="132">
        <v>1</v>
      </c>
      <c r="AI34" s="132">
        <v>2</v>
      </c>
      <c r="AJ34" s="131" t="s">
        <v>19</v>
      </c>
      <c r="AL34" s="451">
        <f t="shared" si="0"/>
        <v>22.542134831460679</v>
      </c>
      <c r="AM34" s="451">
        <f t="shared" si="1"/>
        <v>2.6075910666666662</v>
      </c>
      <c r="AN34" s="451">
        <f t="shared" si="2"/>
        <v>4.2652240342222223</v>
      </c>
      <c r="AO34" s="463">
        <f t="shared" si="3"/>
        <v>5.2151821333333332</v>
      </c>
      <c r="AP34" s="451">
        <f t="shared" si="4"/>
        <v>12988.088541666666</v>
      </c>
    </row>
    <row r="35" spans="1:42" ht="13.5" customHeight="1">
      <c r="A35" s="117">
        <v>19</v>
      </c>
      <c r="B35" s="139" t="s">
        <v>111</v>
      </c>
      <c r="C35" s="143">
        <v>25.1</v>
      </c>
      <c r="D35" s="141">
        <v>202</v>
      </c>
      <c r="E35" s="141">
        <v>102</v>
      </c>
      <c r="F35" s="136">
        <v>6.2</v>
      </c>
      <c r="G35" s="136">
        <v>9.5</v>
      </c>
      <c r="H35" s="142">
        <v>12</v>
      </c>
      <c r="I35" s="135">
        <v>31.96</v>
      </c>
      <c r="J35" s="136">
        <v>183</v>
      </c>
      <c r="K35" s="136">
        <v>159</v>
      </c>
      <c r="L35" s="141" t="s">
        <v>16</v>
      </c>
      <c r="M35" s="137">
        <v>56</v>
      </c>
      <c r="N35" s="138">
        <v>60</v>
      </c>
      <c r="O35" s="140">
        <v>0.77900000000000003</v>
      </c>
      <c r="P35" s="134">
        <v>31.05</v>
      </c>
      <c r="Q35" s="139" t="s">
        <v>111</v>
      </c>
      <c r="R35" s="143">
        <v>25.1</v>
      </c>
      <c r="S35" s="137">
        <v>2211</v>
      </c>
      <c r="T35" s="136">
        <v>218.9</v>
      </c>
      <c r="U35" s="136">
        <v>249.4</v>
      </c>
      <c r="V35" s="134">
        <v>8.32</v>
      </c>
      <c r="W35" s="135">
        <v>15.45</v>
      </c>
      <c r="X35" s="136">
        <v>168.9</v>
      </c>
      <c r="Y35" s="134">
        <v>33.11</v>
      </c>
      <c r="Z35" s="134">
        <v>51.89</v>
      </c>
      <c r="AA35" s="135">
        <v>2.2999999999999998</v>
      </c>
      <c r="AB35" s="134">
        <v>39.26</v>
      </c>
      <c r="AC35" s="144">
        <v>9.4499999999999993</v>
      </c>
      <c r="AD35" s="154">
        <v>15.57</v>
      </c>
      <c r="AE35" s="132">
        <v>1</v>
      </c>
      <c r="AF35" s="132">
        <v>1</v>
      </c>
      <c r="AG35" s="133" t="s">
        <v>19</v>
      </c>
      <c r="AH35" s="132">
        <v>1</v>
      </c>
      <c r="AI35" s="132">
        <v>1</v>
      </c>
      <c r="AJ35" s="131" t="s">
        <v>19</v>
      </c>
      <c r="AL35" s="451">
        <f t="shared" si="0"/>
        <v>22.964956195244053</v>
      </c>
      <c r="AM35" s="451">
        <f t="shared" si="1"/>
        <v>3.6797106666666668</v>
      </c>
      <c r="AN35" s="451">
        <f t="shared" si="2"/>
        <v>6.3190622588888887</v>
      </c>
      <c r="AO35" s="463">
        <f t="shared" si="3"/>
        <v>7.3594213333333327</v>
      </c>
      <c r="AP35" s="451">
        <f t="shared" si="4"/>
        <v>15565.903959374999</v>
      </c>
    </row>
    <row r="36" spans="1:42" ht="13.5" hidden="1" customHeight="1">
      <c r="A36" s="117">
        <v>20</v>
      </c>
      <c r="B36" s="139"/>
      <c r="C36" s="143"/>
      <c r="D36" s="141"/>
      <c r="E36" s="141"/>
      <c r="F36" s="136"/>
      <c r="G36" s="136"/>
      <c r="H36" s="142"/>
      <c r="I36" s="135"/>
      <c r="J36" s="136"/>
      <c r="K36" s="136"/>
      <c r="L36" s="141"/>
      <c r="M36" s="137"/>
      <c r="N36" s="138"/>
      <c r="O36" s="140"/>
      <c r="P36" s="134"/>
      <c r="Q36" s="139"/>
      <c r="R36" s="143"/>
      <c r="S36" s="137"/>
      <c r="T36" s="136"/>
      <c r="U36" s="136"/>
      <c r="V36" s="134"/>
      <c r="W36" s="135"/>
      <c r="X36" s="136"/>
      <c r="Y36" s="134"/>
      <c r="Z36" s="134"/>
      <c r="AA36" s="135"/>
      <c r="AB36" s="134"/>
      <c r="AC36" s="144"/>
      <c r="AD36" s="154"/>
      <c r="AE36" s="132"/>
      <c r="AF36" s="132"/>
      <c r="AG36" s="133"/>
      <c r="AH36" s="132"/>
      <c r="AI36" s="132"/>
      <c r="AJ36" s="131"/>
      <c r="AL36" s="451" t="e">
        <f t="shared" si="0"/>
        <v>#DIV/0!</v>
      </c>
      <c r="AM36" s="451">
        <f t="shared" si="1"/>
        <v>0</v>
      </c>
      <c r="AN36" s="451">
        <f t="shared" si="2"/>
        <v>0</v>
      </c>
      <c r="AO36" s="463">
        <f t="shared" si="3"/>
        <v>0</v>
      </c>
      <c r="AP36" s="451">
        <f t="shared" si="4"/>
        <v>0</v>
      </c>
    </row>
    <row r="37" spans="1:42" ht="13.5" customHeight="1">
      <c r="A37" s="117">
        <v>21</v>
      </c>
      <c r="B37" s="139" t="s">
        <v>110</v>
      </c>
      <c r="C37" s="143">
        <v>22.2</v>
      </c>
      <c r="D37" s="141">
        <v>217</v>
      </c>
      <c r="E37" s="141">
        <v>110</v>
      </c>
      <c r="F37" s="136">
        <v>5</v>
      </c>
      <c r="G37" s="136">
        <v>7.7</v>
      </c>
      <c r="H37" s="142">
        <v>12</v>
      </c>
      <c r="I37" s="135">
        <v>28.26</v>
      </c>
      <c r="J37" s="136">
        <v>201.6</v>
      </c>
      <c r="K37" s="136">
        <v>177.6</v>
      </c>
      <c r="L37" s="141" t="s">
        <v>9</v>
      </c>
      <c r="M37" s="137">
        <v>60</v>
      </c>
      <c r="N37" s="138">
        <v>62</v>
      </c>
      <c r="O37" s="140">
        <v>0.84299999999999997</v>
      </c>
      <c r="P37" s="134">
        <v>38.020000000000003</v>
      </c>
      <c r="Q37" s="139" t="s">
        <v>110</v>
      </c>
      <c r="R37" s="143">
        <v>22.2</v>
      </c>
      <c r="S37" s="137">
        <v>2317</v>
      </c>
      <c r="T37" s="136">
        <v>213.5</v>
      </c>
      <c r="U37" s="136">
        <v>240.2</v>
      </c>
      <c r="V37" s="134">
        <v>9.0500000000000007</v>
      </c>
      <c r="W37" s="135">
        <v>13.55</v>
      </c>
      <c r="X37" s="136">
        <v>171.4</v>
      </c>
      <c r="Y37" s="134">
        <v>31.17</v>
      </c>
      <c r="Z37" s="134">
        <v>48.49</v>
      </c>
      <c r="AA37" s="135">
        <v>2.46</v>
      </c>
      <c r="AB37" s="134">
        <v>34.46</v>
      </c>
      <c r="AC37" s="144">
        <v>5.69</v>
      </c>
      <c r="AD37" s="154">
        <v>18.71</v>
      </c>
      <c r="AE37" s="132">
        <v>1</v>
      </c>
      <c r="AF37" s="132">
        <v>1</v>
      </c>
      <c r="AG37" s="133" t="s">
        <v>19</v>
      </c>
      <c r="AH37" s="132">
        <v>2</v>
      </c>
      <c r="AI37" s="132">
        <v>4</v>
      </c>
      <c r="AJ37" s="131" t="s">
        <v>19</v>
      </c>
      <c r="AL37" s="451">
        <f t="shared" si="0"/>
        <v>23.50353857041755</v>
      </c>
      <c r="AM37" s="451">
        <f t="shared" si="1"/>
        <v>2.1099960000000002</v>
      </c>
      <c r="AN37" s="451">
        <f t="shared" si="2"/>
        <v>4.2201232500000012</v>
      </c>
      <c r="AO37" s="463">
        <f t="shared" si="3"/>
        <v>4.2199920000000013</v>
      </c>
      <c r="AP37" s="451">
        <f t="shared" si="4"/>
        <v>18706.648919291671</v>
      </c>
    </row>
    <row r="38" spans="1:42" ht="13.5" customHeight="1">
      <c r="A38" s="117">
        <v>22</v>
      </c>
      <c r="B38" s="139" t="s">
        <v>109</v>
      </c>
      <c r="C38" s="143">
        <v>26.2</v>
      </c>
      <c r="D38" s="141">
        <v>220</v>
      </c>
      <c r="E38" s="141">
        <v>110</v>
      </c>
      <c r="F38" s="136">
        <v>5.9</v>
      </c>
      <c r="G38" s="136">
        <v>9.1999999999999993</v>
      </c>
      <c r="H38" s="142">
        <v>12</v>
      </c>
      <c r="I38" s="135">
        <v>33.369999999999997</v>
      </c>
      <c r="J38" s="136">
        <v>201.6</v>
      </c>
      <c r="K38" s="136">
        <v>177.6</v>
      </c>
      <c r="L38" s="141" t="s">
        <v>9</v>
      </c>
      <c r="M38" s="137">
        <v>60</v>
      </c>
      <c r="N38" s="138">
        <v>62</v>
      </c>
      <c r="O38" s="140">
        <v>0.84799999999999998</v>
      </c>
      <c r="P38" s="134">
        <v>32.36</v>
      </c>
      <c r="Q38" s="139" t="s">
        <v>109</v>
      </c>
      <c r="R38" s="143">
        <v>26.2</v>
      </c>
      <c r="S38" s="137">
        <v>2772</v>
      </c>
      <c r="T38" s="136">
        <v>252</v>
      </c>
      <c r="U38" s="136">
        <v>285.39999999999998</v>
      </c>
      <c r="V38" s="134">
        <v>9.11</v>
      </c>
      <c r="W38" s="135">
        <v>15.88</v>
      </c>
      <c r="X38" s="136">
        <v>204.9</v>
      </c>
      <c r="Y38" s="134">
        <v>37.25</v>
      </c>
      <c r="Z38" s="134">
        <v>58.11</v>
      </c>
      <c r="AA38" s="135">
        <v>2.48</v>
      </c>
      <c r="AB38" s="134">
        <v>38.36</v>
      </c>
      <c r="AC38" s="144">
        <v>9.07</v>
      </c>
      <c r="AD38" s="154">
        <v>22.67</v>
      </c>
      <c r="AE38" s="132">
        <v>1</v>
      </c>
      <c r="AF38" s="132">
        <v>1</v>
      </c>
      <c r="AG38" s="133" t="s">
        <v>19</v>
      </c>
      <c r="AH38" s="132">
        <v>1</v>
      </c>
      <c r="AI38" s="132">
        <v>2</v>
      </c>
      <c r="AJ38" s="131" t="s">
        <v>19</v>
      </c>
      <c r="AL38" s="451">
        <f t="shared" si="0"/>
        <v>24.474078513635007</v>
      </c>
      <c r="AM38" s="451">
        <f t="shared" si="1"/>
        <v>3.5767542199999998</v>
      </c>
      <c r="AN38" s="451">
        <f t="shared" si="2"/>
        <v>7.198057748516665</v>
      </c>
      <c r="AO38" s="463">
        <f t="shared" si="3"/>
        <v>7.1535084399999986</v>
      </c>
      <c r="AP38" s="451">
        <f t="shared" si="4"/>
        <v>22672.314338666667</v>
      </c>
    </row>
    <row r="39" spans="1:42" ht="13.5" customHeight="1">
      <c r="A39" s="117">
        <v>23</v>
      </c>
      <c r="B39" s="139" t="s">
        <v>108</v>
      </c>
      <c r="C39" s="143">
        <v>29.4</v>
      </c>
      <c r="D39" s="141">
        <v>222</v>
      </c>
      <c r="E39" s="141">
        <v>112</v>
      </c>
      <c r="F39" s="136">
        <v>6.6</v>
      </c>
      <c r="G39" s="136">
        <v>10.199999999999999</v>
      </c>
      <c r="H39" s="142">
        <v>12</v>
      </c>
      <c r="I39" s="135">
        <v>37.39</v>
      </c>
      <c r="J39" s="136">
        <v>201.6</v>
      </c>
      <c r="K39" s="136">
        <v>177.6</v>
      </c>
      <c r="L39" s="141" t="s">
        <v>16</v>
      </c>
      <c r="M39" s="137">
        <v>58</v>
      </c>
      <c r="N39" s="138">
        <v>66</v>
      </c>
      <c r="O39" s="140">
        <v>0.85799999999999998</v>
      </c>
      <c r="P39" s="134">
        <v>29.24</v>
      </c>
      <c r="Q39" s="139" t="s">
        <v>108</v>
      </c>
      <c r="R39" s="143">
        <v>29.4</v>
      </c>
      <c r="S39" s="137">
        <v>3134</v>
      </c>
      <c r="T39" s="136">
        <v>282.3</v>
      </c>
      <c r="U39" s="136">
        <v>321.10000000000002</v>
      </c>
      <c r="V39" s="134">
        <v>9.16</v>
      </c>
      <c r="W39" s="135">
        <v>17.66</v>
      </c>
      <c r="X39" s="136">
        <v>239.8</v>
      </c>
      <c r="Y39" s="134">
        <v>42.83</v>
      </c>
      <c r="Z39" s="134">
        <v>66.91</v>
      </c>
      <c r="AA39" s="135">
        <v>2.5299999999999998</v>
      </c>
      <c r="AB39" s="134">
        <v>41.06</v>
      </c>
      <c r="AC39" s="144">
        <v>12.27</v>
      </c>
      <c r="AD39" s="154">
        <v>26.79</v>
      </c>
      <c r="AE39" s="132">
        <v>1</v>
      </c>
      <c r="AF39" s="132">
        <v>1</v>
      </c>
      <c r="AG39" s="133" t="s">
        <v>19</v>
      </c>
      <c r="AH39" s="132">
        <v>1</v>
      </c>
      <c r="AI39" s="132">
        <v>2</v>
      </c>
      <c r="AJ39" s="131" t="s">
        <v>19</v>
      </c>
      <c r="AL39" s="451">
        <f t="shared" si="0"/>
        <v>25.12142284033164</v>
      </c>
      <c r="AM39" s="451">
        <f t="shared" si="1"/>
        <v>4.9767040799999993</v>
      </c>
      <c r="AN39" s="451">
        <f t="shared" si="2"/>
        <v>10.354462613399997</v>
      </c>
      <c r="AO39" s="463">
        <f t="shared" si="3"/>
        <v>9.9534081599999986</v>
      </c>
      <c r="AP39" s="451">
        <f t="shared" si="4"/>
        <v>26785.200992255999</v>
      </c>
    </row>
    <row r="40" spans="1:42" ht="13.5" hidden="1" customHeight="1">
      <c r="A40" s="117">
        <v>24</v>
      </c>
      <c r="B40" s="139"/>
      <c r="C40" s="143"/>
      <c r="D40" s="141"/>
      <c r="E40" s="141"/>
      <c r="F40" s="136"/>
      <c r="G40" s="136"/>
      <c r="H40" s="142"/>
      <c r="I40" s="135"/>
      <c r="J40" s="136"/>
      <c r="K40" s="136"/>
      <c r="L40" s="141"/>
      <c r="M40" s="137"/>
      <c r="N40" s="138"/>
      <c r="O40" s="140"/>
      <c r="P40" s="134"/>
      <c r="Q40" s="139"/>
      <c r="R40" s="143"/>
      <c r="S40" s="137"/>
      <c r="T40" s="136"/>
      <c r="U40" s="136"/>
      <c r="V40" s="134"/>
      <c r="W40" s="135"/>
      <c r="X40" s="136"/>
      <c r="Y40" s="134"/>
      <c r="Z40" s="134"/>
      <c r="AA40" s="135"/>
      <c r="AB40" s="134"/>
      <c r="AC40" s="144"/>
      <c r="AD40" s="154"/>
      <c r="AE40" s="132"/>
      <c r="AF40" s="132"/>
      <c r="AG40" s="133"/>
      <c r="AH40" s="132"/>
      <c r="AI40" s="132"/>
      <c r="AJ40" s="131"/>
      <c r="AL40" s="451" t="e">
        <f t="shared" si="0"/>
        <v>#DIV/0!</v>
      </c>
      <c r="AM40" s="451">
        <f t="shared" si="1"/>
        <v>0</v>
      </c>
      <c r="AN40" s="451">
        <f t="shared" si="2"/>
        <v>0</v>
      </c>
      <c r="AO40" s="463">
        <f t="shared" si="3"/>
        <v>0</v>
      </c>
      <c r="AP40" s="451">
        <f t="shared" si="4"/>
        <v>0</v>
      </c>
    </row>
    <row r="41" spans="1:42" ht="13.5" customHeight="1">
      <c r="A41" s="117">
        <v>25</v>
      </c>
      <c r="B41" s="139" t="s">
        <v>107</v>
      </c>
      <c r="C41" s="143">
        <v>26.2</v>
      </c>
      <c r="D41" s="141">
        <v>237</v>
      </c>
      <c r="E41" s="141">
        <v>120</v>
      </c>
      <c r="F41" s="136">
        <v>5.2</v>
      </c>
      <c r="G41" s="136">
        <v>8.3000000000000007</v>
      </c>
      <c r="H41" s="142">
        <v>15</v>
      </c>
      <c r="I41" s="135">
        <v>33.31</v>
      </c>
      <c r="J41" s="136">
        <v>220.4</v>
      </c>
      <c r="K41" s="136">
        <v>190.4</v>
      </c>
      <c r="L41" s="141" t="s">
        <v>9</v>
      </c>
      <c r="M41" s="137">
        <v>64</v>
      </c>
      <c r="N41" s="138">
        <v>68</v>
      </c>
      <c r="O41" s="140">
        <v>0.91800000000000004</v>
      </c>
      <c r="P41" s="134">
        <v>35.1</v>
      </c>
      <c r="Q41" s="139" t="s">
        <v>107</v>
      </c>
      <c r="R41" s="143">
        <v>26.2</v>
      </c>
      <c r="S41" s="137">
        <v>3290</v>
      </c>
      <c r="T41" s="136">
        <v>277.7</v>
      </c>
      <c r="U41" s="136">
        <v>311.60000000000002</v>
      </c>
      <c r="V41" s="134">
        <v>9.94</v>
      </c>
      <c r="W41" s="135">
        <v>16.309999999999999</v>
      </c>
      <c r="X41" s="136">
        <v>240.1</v>
      </c>
      <c r="Y41" s="134">
        <v>40.020000000000003</v>
      </c>
      <c r="Z41" s="134">
        <v>62.4</v>
      </c>
      <c r="AA41" s="135">
        <v>2.68</v>
      </c>
      <c r="AB41" s="134">
        <v>39.369999999999997</v>
      </c>
      <c r="AC41" s="144">
        <v>8.35</v>
      </c>
      <c r="AD41" s="154">
        <v>31.26</v>
      </c>
      <c r="AE41" s="132">
        <v>1</v>
      </c>
      <c r="AF41" s="132">
        <v>1</v>
      </c>
      <c r="AG41" s="133" t="s">
        <v>19</v>
      </c>
      <c r="AH41" s="132">
        <v>2</v>
      </c>
      <c r="AI41" s="132">
        <v>4</v>
      </c>
      <c r="AJ41" s="131" t="s">
        <v>19</v>
      </c>
      <c r="AL41" s="451">
        <f t="shared" si="0"/>
        <v>24.954518162713892</v>
      </c>
      <c r="AM41" s="451">
        <f t="shared" si="1"/>
        <v>2.823098826666667</v>
      </c>
      <c r="AN41" s="451">
        <f t="shared" si="2"/>
        <v>6.8618906256888907</v>
      </c>
      <c r="AO41" s="463">
        <f t="shared" si="3"/>
        <v>5.6461976533333349</v>
      </c>
      <c r="AP41" s="451">
        <f t="shared" si="4"/>
        <v>31256.685143999999</v>
      </c>
    </row>
    <row r="42" spans="1:42" ht="13.5" customHeight="1">
      <c r="A42" s="117">
        <v>26</v>
      </c>
      <c r="B42" s="139" t="s">
        <v>106</v>
      </c>
      <c r="C42" s="143">
        <v>30.7</v>
      </c>
      <c r="D42" s="141">
        <v>240</v>
      </c>
      <c r="E42" s="141">
        <v>120</v>
      </c>
      <c r="F42" s="136">
        <v>6.2</v>
      </c>
      <c r="G42" s="136">
        <v>9.8000000000000007</v>
      </c>
      <c r="H42" s="142">
        <v>15</v>
      </c>
      <c r="I42" s="135">
        <v>39.119999999999997</v>
      </c>
      <c r="J42" s="136">
        <v>220.4</v>
      </c>
      <c r="K42" s="136">
        <v>190.4</v>
      </c>
      <c r="L42" s="141" t="s">
        <v>9</v>
      </c>
      <c r="M42" s="137">
        <v>66</v>
      </c>
      <c r="N42" s="138">
        <v>68</v>
      </c>
      <c r="O42" s="140">
        <v>0.92200000000000004</v>
      </c>
      <c r="P42" s="134">
        <v>30.02</v>
      </c>
      <c r="Q42" s="139" t="s">
        <v>106</v>
      </c>
      <c r="R42" s="143">
        <v>30.7</v>
      </c>
      <c r="S42" s="137">
        <v>3892</v>
      </c>
      <c r="T42" s="136">
        <v>324.3</v>
      </c>
      <c r="U42" s="136">
        <v>366.6</v>
      </c>
      <c r="V42" s="134">
        <v>9.9700000000000006</v>
      </c>
      <c r="W42" s="135">
        <v>19.14</v>
      </c>
      <c r="X42" s="136">
        <v>283.60000000000002</v>
      </c>
      <c r="Y42" s="134">
        <v>47.27</v>
      </c>
      <c r="Z42" s="134">
        <v>73.92</v>
      </c>
      <c r="AA42" s="135">
        <v>2.69</v>
      </c>
      <c r="AB42" s="134">
        <v>43.37</v>
      </c>
      <c r="AC42" s="144">
        <v>12.88</v>
      </c>
      <c r="AD42" s="154">
        <v>37.39</v>
      </c>
      <c r="AE42" s="132">
        <v>1</v>
      </c>
      <c r="AF42" s="132">
        <v>1</v>
      </c>
      <c r="AG42" s="133" t="s">
        <v>19</v>
      </c>
      <c r="AH42" s="132">
        <v>1</v>
      </c>
      <c r="AI42" s="132">
        <v>2</v>
      </c>
      <c r="AJ42" s="131" t="s">
        <v>19</v>
      </c>
      <c r="AL42" s="451">
        <f t="shared" si="0"/>
        <v>26.288343558282197</v>
      </c>
      <c r="AM42" s="451">
        <f t="shared" si="1"/>
        <v>4.6791530933333334</v>
      </c>
      <c r="AN42" s="451">
        <f t="shared" si="2"/>
        <v>11.295065987577781</v>
      </c>
      <c r="AO42" s="463">
        <f t="shared" si="3"/>
        <v>9.3583061866666686</v>
      </c>
      <c r="AP42" s="451">
        <f t="shared" si="4"/>
        <v>37391.183423999995</v>
      </c>
    </row>
    <row r="43" spans="1:42" ht="13.5" customHeight="1">
      <c r="A43" s="117">
        <v>27</v>
      </c>
      <c r="B43" s="139" t="s">
        <v>105</v>
      </c>
      <c r="C43" s="143">
        <v>34.299999999999997</v>
      </c>
      <c r="D43" s="141">
        <v>242</v>
      </c>
      <c r="E43" s="141">
        <v>122</v>
      </c>
      <c r="F43" s="136">
        <v>7</v>
      </c>
      <c r="G43" s="136">
        <v>10.8</v>
      </c>
      <c r="H43" s="142">
        <v>15</v>
      </c>
      <c r="I43" s="135">
        <v>43.71</v>
      </c>
      <c r="J43" s="136">
        <v>220.4</v>
      </c>
      <c r="K43" s="136">
        <v>190.4</v>
      </c>
      <c r="L43" s="141" t="s">
        <v>9</v>
      </c>
      <c r="M43" s="137">
        <v>66</v>
      </c>
      <c r="N43" s="138">
        <v>70</v>
      </c>
      <c r="O43" s="140">
        <v>0.93200000000000005</v>
      </c>
      <c r="P43" s="134">
        <v>27.17</v>
      </c>
      <c r="Q43" s="139" t="s">
        <v>105</v>
      </c>
      <c r="R43" s="143">
        <v>34.299999999999997</v>
      </c>
      <c r="S43" s="137">
        <v>4369</v>
      </c>
      <c r="T43" s="136">
        <v>361.1</v>
      </c>
      <c r="U43" s="136">
        <v>410.3</v>
      </c>
      <c r="V43" s="134">
        <v>10</v>
      </c>
      <c r="W43" s="135">
        <v>21.36</v>
      </c>
      <c r="X43" s="136">
        <v>328.5</v>
      </c>
      <c r="Y43" s="134">
        <v>53.86</v>
      </c>
      <c r="Z43" s="134">
        <v>84.4</v>
      </c>
      <c r="AA43" s="135">
        <v>2.74</v>
      </c>
      <c r="AB43" s="134">
        <v>46.17</v>
      </c>
      <c r="AC43" s="144">
        <v>17.18</v>
      </c>
      <c r="AD43" s="154">
        <v>43.68</v>
      </c>
      <c r="AE43" s="132">
        <v>1</v>
      </c>
      <c r="AF43" s="132">
        <v>1</v>
      </c>
      <c r="AG43" s="133" t="s">
        <v>19</v>
      </c>
      <c r="AH43" s="132">
        <v>1</v>
      </c>
      <c r="AI43" s="132">
        <v>2</v>
      </c>
      <c r="AJ43" s="131" t="s">
        <v>19</v>
      </c>
      <c r="AL43" s="451">
        <f t="shared" si="0"/>
        <v>27.131320064058571</v>
      </c>
      <c r="AM43" s="451">
        <f t="shared" si="1"/>
        <v>6.4445221333333338</v>
      </c>
      <c r="AN43" s="451">
        <f t="shared" si="2"/>
        <v>15.886139715111113</v>
      </c>
      <c r="AO43" s="463">
        <f t="shared" si="3"/>
        <v>12.889044266666668</v>
      </c>
      <c r="AP43" s="451">
        <f t="shared" si="4"/>
        <v>43678.494952704008</v>
      </c>
    </row>
    <row r="44" spans="1:42" ht="13.5" hidden="1" customHeight="1">
      <c r="A44" s="117">
        <v>28</v>
      </c>
      <c r="B44" s="139"/>
      <c r="C44" s="143"/>
      <c r="D44" s="141"/>
      <c r="E44" s="141"/>
      <c r="F44" s="136"/>
      <c r="G44" s="136"/>
      <c r="H44" s="142"/>
      <c r="I44" s="135"/>
      <c r="J44" s="136"/>
      <c r="K44" s="136"/>
      <c r="L44" s="141"/>
      <c r="M44" s="137"/>
      <c r="N44" s="138"/>
      <c r="O44" s="140"/>
      <c r="P44" s="134"/>
      <c r="Q44" s="139"/>
      <c r="R44" s="143"/>
      <c r="S44" s="137"/>
      <c r="T44" s="136"/>
      <c r="U44" s="136"/>
      <c r="V44" s="134"/>
      <c r="W44" s="135"/>
      <c r="X44" s="136"/>
      <c r="Y44" s="134"/>
      <c r="Z44" s="134"/>
      <c r="AA44" s="135"/>
      <c r="AB44" s="134"/>
      <c r="AC44" s="144"/>
      <c r="AD44" s="154"/>
      <c r="AE44" s="132"/>
      <c r="AF44" s="132"/>
      <c r="AG44" s="133"/>
      <c r="AH44" s="132"/>
      <c r="AI44" s="132"/>
      <c r="AJ44" s="131"/>
      <c r="AL44" s="451" t="e">
        <f t="shared" si="0"/>
        <v>#DIV/0!</v>
      </c>
      <c r="AM44" s="451">
        <f t="shared" si="1"/>
        <v>0</v>
      </c>
      <c r="AN44" s="451">
        <f t="shared" si="2"/>
        <v>0</v>
      </c>
      <c r="AO44" s="463">
        <f t="shared" si="3"/>
        <v>0</v>
      </c>
      <c r="AP44" s="451">
        <f t="shared" si="4"/>
        <v>0</v>
      </c>
    </row>
    <row r="45" spans="1:42" ht="13.5" customHeight="1" thickBot="1">
      <c r="A45" s="117">
        <v>29</v>
      </c>
      <c r="B45" s="139" t="s">
        <v>104</v>
      </c>
      <c r="C45" s="143">
        <v>30.7</v>
      </c>
      <c r="D45" s="141">
        <v>267</v>
      </c>
      <c r="E45" s="141">
        <v>135</v>
      </c>
      <c r="F45" s="136">
        <v>5.5</v>
      </c>
      <c r="G45" s="136">
        <v>8.6999999999999993</v>
      </c>
      <c r="H45" s="142">
        <v>15</v>
      </c>
      <c r="I45" s="135">
        <v>39.15</v>
      </c>
      <c r="J45" s="136">
        <v>249.6</v>
      </c>
      <c r="K45" s="136">
        <v>219.6</v>
      </c>
      <c r="L45" s="141" t="s">
        <v>5</v>
      </c>
      <c r="M45" s="137">
        <v>70</v>
      </c>
      <c r="N45" s="138">
        <v>72</v>
      </c>
      <c r="O45" s="140">
        <v>1.0369999999999999</v>
      </c>
      <c r="P45" s="134">
        <v>33.75</v>
      </c>
      <c r="Q45" s="139" t="s">
        <v>104</v>
      </c>
      <c r="R45" s="153">
        <v>30.7</v>
      </c>
      <c r="S45" s="137">
        <v>4917</v>
      </c>
      <c r="T45" s="136">
        <v>368.3</v>
      </c>
      <c r="U45" s="136">
        <v>412.5</v>
      </c>
      <c r="V45" s="134">
        <v>11.21</v>
      </c>
      <c r="W45" s="135">
        <v>18.75</v>
      </c>
      <c r="X45" s="136">
        <v>358</v>
      </c>
      <c r="Y45" s="134">
        <v>53.03</v>
      </c>
      <c r="Z45" s="134">
        <v>82.34</v>
      </c>
      <c r="AA45" s="135">
        <v>3.02</v>
      </c>
      <c r="AB45" s="134">
        <v>40.47</v>
      </c>
      <c r="AC45" s="144">
        <v>10.3</v>
      </c>
      <c r="AD45" s="154">
        <v>59.51</v>
      </c>
      <c r="AE45" s="132">
        <v>1</v>
      </c>
      <c r="AF45" s="132">
        <v>1</v>
      </c>
      <c r="AG45" s="133" t="s">
        <v>19</v>
      </c>
      <c r="AH45" s="132">
        <v>3</v>
      </c>
      <c r="AI45" s="132">
        <v>4</v>
      </c>
      <c r="AJ45" s="131" t="s">
        <v>19</v>
      </c>
      <c r="AL45" s="451">
        <f t="shared" si="0"/>
        <v>28.136015325670485</v>
      </c>
      <c r="AM45" s="451">
        <f t="shared" si="1"/>
        <v>3.6795078749999992</v>
      </c>
      <c r="AN45" s="451">
        <f t="shared" si="2"/>
        <v>11.251737971874997</v>
      </c>
      <c r="AO45" s="463">
        <f t="shared" si="3"/>
        <v>7.3590157499999975</v>
      </c>
      <c r="AP45" s="451">
        <f t="shared" si="4"/>
        <v>59505.639756609366</v>
      </c>
    </row>
    <row r="46" spans="1:42" ht="13.5" customHeight="1" thickBot="1">
      <c r="A46" s="117">
        <v>30</v>
      </c>
      <c r="B46" s="139" t="s">
        <v>103</v>
      </c>
      <c r="C46" s="143">
        <v>36.1</v>
      </c>
      <c r="D46" s="141">
        <v>270</v>
      </c>
      <c r="E46" s="141">
        <v>135</v>
      </c>
      <c r="F46" s="136">
        <v>6.6</v>
      </c>
      <c r="G46" s="136">
        <v>10.199999999999999</v>
      </c>
      <c r="H46" s="142">
        <v>15</v>
      </c>
      <c r="I46" s="135">
        <v>45.95</v>
      </c>
      <c r="J46" s="136">
        <v>249.6</v>
      </c>
      <c r="K46" s="136">
        <v>219.6</v>
      </c>
      <c r="L46" s="141" t="s">
        <v>5</v>
      </c>
      <c r="M46" s="137">
        <v>72</v>
      </c>
      <c r="N46" s="138">
        <v>72</v>
      </c>
      <c r="O46" s="140">
        <v>1.0409999999999999</v>
      </c>
      <c r="P46" s="134">
        <v>28.86</v>
      </c>
      <c r="Q46" s="139" t="s">
        <v>103</v>
      </c>
      <c r="R46" s="152">
        <v>36.1</v>
      </c>
      <c r="S46" s="137">
        <v>5790</v>
      </c>
      <c r="T46" s="136">
        <v>428.9</v>
      </c>
      <c r="U46" s="136">
        <v>484</v>
      </c>
      <c r="V46" s="134">
        <v>11.23</v>
      </c>
      <c r="W46" s="135">
        <v>22.14</v>
      </c>
      <c r="X46" s="136">
        <v>419.9</v>
      </c>
      <c r="Y46" s="134">
        <v>62.2</v>
      </c>
      <c r="Z46" s="134">
        <v>96.95</v>
      </c>
      <c r="AA46" s="135">
        <v>3.02</v>
      </c>
      <c r="AB46" s="134">
        <v>44.57</v>
      </c>
      <c r="AC46" s="144">
        <v>15.94</v>
      </c>
      <c r="AD46" s="154">
        <v>70.58</v>
      </c>
      <c r="AE46" s="132">
        <v>1</v>
      </c>
      <c r="AF46" s="132">
        <v>1</v>
      </c>
      <c r="AG46" s="133" t="s">
        <v>19</v>
      </c>
      <c r="AH46" s="132">
        <v>2</v>
      </c>
      <c r="AI46" s="132">
        <v>3</v>
      </c>
      <c r="AJ46" s="131" t="s">
        <v>19</v>
      </c>
      <c r="AL46" s="451">
        <f t="shared" si="0"/>
        <v>29.668117519042436</v>
      </c>
      <c r="AM46" s="451">
        <f t="shared" si="1"/>
        <v>6.02029368</v>
      </c>
      <c r="AN46" s="451">
        <f t="shared" si="2"/>
        <v>18.132770943899995</v>
      </c>
      <c r="AO46" s="463">
        <f t="shared" si="3"/>
        <v>12.040587359999998</v>
      </c>
      <c r="AP46" s="451">
        <f t="shared" si="4"/>
        <v>70577.867001374994</v>
      </c>
    </row>
    <row r="47" spans="1:42" ht="13.5" customHeight="1">
      <c r="A47" s="117">
        <v>31</v>
      </c>
      <c r="B47" s="139" t="s">
        <v>102</v>
      </c>
      <c r="C47" s="143">
        <v>42.3</v>
      </c>
      <c r="D47" s="141">
        <v>274</v>
      </c>
      <c r="E47" s="141">
        <v>136</v>
      </c>
      <c r="F47" s="136">
        <v>7.5</v>
      </c>
      <c r="G47" s="136">
        <v>12.2</v>
      </c>
      <c r="H47" s="142">
        <v>15</v>
      </c>
      <c r="I47" s="135">
        <v>53.84</v>
      </c>
      <c r="J47" s="136">
        <v>249.6</v>
      </c>
      <c r="K47" s="136">
        <v>219.6</v>
      </c>
      <c r="L47" s="141" t="s">
        <v>5</v>
      </c>
      <c r="M47" s="137">
        <v>72</v>
      </c>
      <c r="N47" s="138">
        <v>72</v>
      </c>
      <c r="O47" s="140">
        <v>1.0509999999999999</v>
      </c>
      <c r="P47" s="134">
        <v>24.88</v>
      </c>
      <c r="Q47" s="139" t="s">
        <v>102</v>
      </c>
      <c r="R47" s="143">
        <v>42.3</v>
      </c>
      <c r="S47" s="137">
        <v>6947</v>
      </c>
      <c r="T47" s="136">
        <v>507.1</v>
      </c>
      <c r="U47" s="136">
        <v>574.6</v>
      </c>
      <c r="V47" s="134">
        <v>11.36</v>
      </c>
      <c r="W47" s="135">
        <v>25.23</v>
      </c>
      <c r="X47" s="136">
        <v>513.5</v>
      </c>
      <c r="Y47" s="134">
        <v>75.510000000000005</v>
      </c>
      <c r="Z47" s="136">
        <v>117.7</v>
      </c>
      <c r="AA47" s="135">
        <v>3.09</v>
      </c>
      <c r="AB47" s="134">
        <v>49.47</v>
      </c>
      <c r="AC47" s="144">
        <v>24.9</v>
      </c>
      <c r="AD47" s="154">
        <v>87.64</v>
      </c>
      <c r="AE47" s="132">
        <v>1</v>
      </c>
      <c r="AF47" s="132">
        <v>1</v>
      </c>
      <c r="AG47" s="133" t="s">
        <v>19</v>
      </c>
      <c r="AH47" s="132">
        <v>1</v>
      </c>
      <c r="AI47" s="132">
        <v>2</v>
      </c>
      <c r="AJ47" s="131" t="s">
        <v>19</v>
      </c>
      <c r="AL47" s="451">
        <f t="shared" si="0"/>
        <v>30.276374442793461</v>
      </c>
      <c r="AM47" s="451">
        <f t="shared" si="1"/>
        <v>10.072625516666664</v>
      </c>
      <c r="AN47" s="451">
        <f t="shared" si="2"/>
        <v>31.721573891930547</v>
      </c>
      <c r="AO47" s="463">
        <f t="shared" si="3"/>
        <v>20.145251033333331</v>
      </c>
      <c r="AP47" s="451">
        <f t="shared" si="4"/>
        <v>87640.449934165343</v>
      </c>
    </row>
    <row r="48" spans="1:42" ht="13.5" hidden="1" customHeight="1">
      <c r="A48" s="117">
        <v>32</v>
      </c>
      <c r="B48" s="139"/>
      <c r="C48" s="143"/>
      <c r="D48" s="141"/>
      <c r="E48" s="141"/>
      <c r="F48" s="136"/>
      <c r="G48" s="136"/>
      <c r="H48" s="142"/>
      <c r="I48" s="135"/>
      <c r="J48" s="136"/>
      <c r="K48" s="136"/>
      <c r="L48" s="141"/>
      <c r="M48" s="137"/>
      <c r="N48" s="138"/>
      <c r="O48" s="140"/>
      <c r="P48" s="134"/>
      <c r="Q48" s="139"/>
      <c r="R48" s="143"/>
      <c r="S48" s="137"/>
      <c r="T48" s="136"/>
      <c r="U48" s="136"/>
      <c r="V48" s="134"/>
      <c r="W48" s="135"/>
      <c r="X48" s="136"/>
      <c r="Y48" s="134"/>
      <c r="Z48" s="136"/>
      <c r="AA48" s="135"/>
      <c r="AB48" s="134"/>
      <c r="AC48" s="144"/>
      <c r="AD48" s="131"/>
      <c r="AE48" s="132"/>
      <c r="AF48" s="132"/>
      <c r="AG48" s="133"/>
      <c r="AH48" s="132"/>
      <c r="AI48" s="132"/>
      <c r="AJ48" s="131"/>
      <c r="AL48" s="451" t="e">
        <f t="shared" si="0"/>
        <v>#DIV/0!</v>
      </c>
      <c r="AM48" s="451">
        <f t="shared" si="1"/>
        <v>0</v>
      </c>
      <c r="AN48" s="451">
        <f t="shared" si="2"/>
        <v>0</v>
      </c>
      <c r="AO48" s="463">
        <f t="shared" si="3"/>
        <v>0</v>
      </c>
      <c r="AP48" s="451">
        <f t="shared" si="4"/>
        <v>0</v>
      </c>
    </row>
    <row r="49" spans="1:42" ht="13.5" customHeight="1">
      <c r="A49" s="117">
        <v>33</v>
      </c>
      <c r="B49" s="139" t="s">
        <v>101</v>
      </c>
      <c r="C49" s="143">
        <v>36.5</v>
      </c>
      <c r="D49" s="141">
        <v>297</v>
      </c>
      <c r="E49" s="141">
        <v>150</v>
      </c>
      <c r="F49" s="136">
        <v>6.1</v>
      </c>
      <c r="G49" s="136">
        <v>9.1999999999999993</v>
      </c>
      <c r="H49" s="142">
        <v>15</v>
      </c>
      <c r="I49" s="135">
        <v>46.53</v>
      </c>
      <c r="J49" s="136">
        <v>278.60000000000002</v>
      </c>
      <c r="K49" s="136">
        <v>248.6</v>
      </c>
      <c r="L49" s="141" t="s">
        <v>5</v>
      </c>
      <c r="M49" s="137">
        <v>72</v>
      </c>
      <c r="N49" s="138">
        <v>86</v>
      </c>
      <c r="O49" s="140">
        <v>1.1559999999999999</v>
      </c>
      <c r="P49" s="134">
        <v>31.65</v>
      </c>
      <c r="Q49" s="139" t="s">
        <v>101</v>
      </c>
      <c r="R49" s="143">
        <v>36.5</v>
      </c>
      <c r="S49" s="137">
        <v>7173</v>
      </c>
      <c r="T49" s="136">
        <v>483.1</v>
      </c>
      <c r="U49" s="136">
        <v>541.79999999999995</v>
      </c>
      <c r="V49" s="134">
        <v>12.42</v>
      </c>
      <c r="W49" s="135">
        <v>22.25</v>
      </c>
      <c r="X49" s="136">
        <v>519</v>
      </c>
      <c r="Y49" s="134">
        <v>69.2</v>
      </c>
      <c r="Z49" s="136">
        <v>107.3</v>
      </c>
      <c r="AA49" s="135">
        <v>3.34</v>
      </c>
      <c r="AB49" s="134">
        <v>42.07</v>
      </c>
      <c r="AC49" s="144">
        <v>13.43</v>
      </c>
      <c r="AD49" s="151">
        <v>107.2</v>
      </c>
      <c r="AE49" s="132">
        <v>1</v>
      </c>
      <c r="AF49" s="132">
        <v>2</v>
      </c>
      <c r="AG49" s="133" t="s">
        <v>19</v>
      </c>
      <c r="AH49" s="132">
        <v>3</v>
      </c>
      <c r="AI49" s="132">
        <v>4</v>
      </c>
      <c r="AJ49" s="131" t="s">
        <v>19</v>
      </c>
      <c r="AL49" s="451">
        <f t="shared" si="0"/>
        <v>32.05899419729208</v>
      </c>
      <c r="AM49" s="451">
        <f t="shared" si="1"/>
        <v>4.9821921966666656</v>
      </c>
      <c r="AN49" s="451">
        <f t="shared" si="2"/>
        <v>18.251407293497216</v>
      </c>
      <c r="AO49" s="463">
        <f t="shared" si="3"/>
        <v>9.9643843933333311</v>
      </c>
      <c r="AP49" s="451">
        <f t="shared" si="4"/>
        <v>107159.81175000001</v>
      </c>
    </row>
    <row r="50" spans="1:42" ht="13.5" customHeight="1">
      <c r="A50" s="117">
        <v>34</v>
      </c>
      <c r="B50" s="139" t="s">
        <v>100</v>
      </c>
      <c r="C50" s="143">
        <v>42.2</v>
      </c>
      <c r="D50" s="141">
        <v>300</v>
      </c>
      <c r="E50" s="141">
        <v>150</v>
      </c>
      <c r="F50" s="136">
        <v>7.1</v>
      </c>
      <c r="G50" s="136">
        <v>10.7</v>
      </c>
      <c r="H50" s="142">
        <v>15</v>
      </c>
      <c r="I50" s="135">
        <v>53.81</v>
      </c>
      <c r="J50" s="136">
        <v>278.60000000000002</v>
      </c>
      <c r="K50" s="136">
        <v>248.6</v>
      </c>
      <c r="L50" s="141" t="s">
        <v>5</v>
      </c>
      <c r="M50" s="137">
        <v>72</v>
      </c>
      <c r="N50" s="138">
        <v>86</v>
      </c>
      <c r="O50" s="140">
        <v>1.1599999999999999</v>
      </c>
      <c r="P50" s="134">
        <v>27.46</v>
      </c>
      <c r="Q50" s="139" t="s">
        <v>100</v>
      </c>
      <c r="R50" s="143">
        <v>42.2</v>
      </c>
      <c r="S50" s="137">
        <v>8356</v>
      </c>
      <c r="T50" s="136">
        <v>557.1</v>
      </c>
      <c r="U50" s="136">
        <v>628.4</v>
      </c>
      <c r="V50" s="134">
        <v>12.46</v>
      </c>
      <c r="W50" s="135">
        <v>25.68</v>
      </c>
      <c r="X50" s="136">
        <v>603.79999999999995</v>
      </c>
      <c r="Y50" s="134">
        <v>80.5</v>
      </c>
      <c r="Z50" s="136">
        <v>125.2</v>
      </c>
      <c r="AA50" s="135">
        <v>3.35</v>
      </c>
      <c r="AB50" s="134">
        <v>46.07</v>
      </c>
      <c r="AC50" s="144">
        <v>20.12</v>
      </c>
      <c r="AD50" s="151">
        <v>125.9</v>
      </c>
      <c r="AE50" s="132">
        <v>1</v>
      </c>
      <c r="AF50" s="132">
        <v>1</v>
      </c>
      <c r="AG50" s="133" t="s">
        <v>19</v>
      </c>
      <c r="AH50" s="132">
        <v>2</v>
      </c>
      <c r="AI50" s="132">
        <v>4</v>
      </c>
      <c r="AJ50" s="131" t="s">
        <v>19</v>
      </c>
      <c r="AL50" s="451">
        <f t="shared" si="0"/>
        <v>33.218732577587815</v>
      </c>
      <c r="AM50" s="451">
        <f t="shared" si="1"/>
        <v>7.8509425383333307</v>
      </c>
      <c r="AN50" s="451">
        <f t="shared" si="2"/>
        <v>28.713383418781937</v>
      </c>
      <c r="AO50" s="463">
        <f t="shared" si="3"/>
        <v>15.701885076666663</v>
      </c>
      <c r="AP50" s="451">
        <f t="shared" si="4"/>
        <v>125934.05292187503</v>
      </c>
    </row>
    <row r="51" spans="1:42" ht="13.5" customHeight="1">
      <c r="A51" s="117">
        <v>35</v>
      </c>
      <c r="B51" s="139" t="s">
        <v>99</v>
      </c>
      <c r="C51" s="143">
        <v>49.3</v>
      </c>
      <c r="D51" s="141">
        <v>304</v>
      </c>
      <c r="E51" s="141">
        <v>152</v>
      </c>
      <c r="F51" s="136">
        <v>8</v>
      </c>
      <c r="G51" s="136">
        <v>12.7</v>
      </c>
      <c r="H51" s="142">
        <v>15</v>
      </c>
      <c r="I51" s="135">
        <v>62.83</v>
      </c>
      <c r="J51" s="136">
        <v>278.60000000000002</v>
      </c>
      <c r="K51" s="136">
        <v>248.6</v>
      </c>
      <c r="L51" s="141" t="s">
        <v>5</v>
      </c>
      <c r="M51" s="137">
        <v>74</v>
      </c>
      <c r="N51" s="138">
        <v>88</v>
      </c>
      <c r="O51" s="140">
        <v>1.1739999999999999</v>
      </c>
      <c r="P51" s="134">
        <v>23.81</v>
      </c>
      <c r="Q51" s="139" t="s">
        <v>99</v>
      </c>
      <c r="R51" s="143">
        <v>49.3</v>
      </c>
      <c r="S51" s="137">
        <v>9994</v>
      </c>
      <c r="T51" s="136">
        <v>657.5</v>
      </c>
      <c r="U51" s="136">
        <v>743.8</v>
      </c>
      <c r="V51" s="134">
        <v>12.61</v>
      </c>
      <c r="W51" s="135">
        <v>29.05</v>
      </c>
      <c r="X51" s="136">
        <v>745.7</v>
      </c>
      <c r="Y51" s="134">
        <v>98.12</v>
      </c>
      <c r="Z51" s="136">
        <v>152.6</v>
      </c>
      <c r="AA51" s="135">
        <v>3.45</v>
      </c>
      <c r="AB51" s="134">
        <v>50.97</v>
      </c>
      <c r="AC51" s="144">
        <v>31.06</v>
      </c>
      <c r="AD51" s="151">
        <v>157.69999999999999</v>
      </c>
      <c r="AE51" s="132">
        <v>1</v>
      </c>
      <c r="AF51" s="132">
        <v>1</v>
      </c>
      <c r="AG51" s="133" t="s">
        <v>19</v>
      </c>
      <c r="AH51" s="132">
        <v>1</v>
      </c>
      <c r="AI51" s="132">
        <v>3</v>
      </c>
      <c r="AJ51" s="131" t="s">
        <v>19</v>
      </c>
      <c r="AL51" s="451">
        <f t="shared" si="0"/>
        <v>33.617061913098837</v>
      </c>
      <c r="AM51" s="451">
        <f t="shared" si="1"/>
        <v>12.864233866666664</v>
      </c>
      <c r="AN51" s="451">
        <f t="shared" si="2"/>
        <v>49.957125678222226</v>
      </c>
      <c r="AO51" s="463">
        <f t="shared" si="3"/>
        <v>25.728467733333332</v>
      </c>
      <c r="AP51" s="451">
        <f t="shared" si="4"/>
        <v>157690.02148089602</v>
      </c>
    </row>
    <row r="52" spans="1:42" ht="13.5" hidden="1" customHeight="1">
      <c r="A52" s="117">
        <v>36</v>
      </c>
      <c r="B52" s="139"/>
      <c r="C52" s="143"/>
      <c r="D52" s="141"/>
      <c r="E52" s="141"/>
      <c r="F52" s="136"/>
      <c r="G52" s="136"/>
      <c r="H52" s="142"/>
      <c r="I52" s="135"/>
      <c r="J52" s="136"/>
      <c r="K52" s="136"/>
      <c r="L52" s="141"/>
      <c r="M52" s="137"/>
      <c r="N52" s="138"/>
      <c r="O52" s="140"/>
      <c r="P52" s="134"/>
      <c r="Q52" s="139"/>
      <c r="R52" s="143"/>
      <c r="S52" s="137"/>
      <c r="T52" s="136"/>
      <c r="U52" s="136"/>
      <c r="V52" s="134"/>
      <c r="W52" s="135"/>
      <c r="X52" s="136"/>
      <c r="Y52" s="134"/>
      <c r="Z52" s="136"/>
      <c r="AA52" s="135"/>
      <c r="AB52" s="134"/>
      <c r="AC52" s="144"/>
      <c r="AD52" s="151"/>
      <c r="AE52" s="132"/>
      <c r="AF52" s="132"/>
      <c r="AG52" s="133"/>
      <c r="AH52" s="132"/>
      <c r="AI52" s="132"/>
      <c r="AJ52" s="131"/>
      <c r="AL52" s="451" t="e">
        <f t="shared" si="0"/>
        <v>#DIV/0!</v>
      </c>
      <c r="AM52" s="451">
        <f t="shared" si="1"/>
        <v>0</v>
      </c>
      <c r="AN52" s="451">
        <f t="shared" si="2"/>
        <v>0</v>
      </c>
      <c r="AO52" s="463">
        <f t="shared" si="3"/>
        <v>0</v>
      </c>
      <c r="AP52" s="451">
        <f t="shared" si="4"/>
        <v>0</v>
      </c>
    </row>
    <row r="53" spans="1:42" ht="13.5" customHeight="1">
      <c r="A53" s="117">
        <v>37</v>
      </c>
      <c r="B53" s="139" t="s">
        <v>98</v>
      </c>
      <c r="C53" s="143">
        <v>43</v>
      </c>
      <c r="D53" s="141">
        <v>327</v>
      </c>
      <c r="E53" s="141">
        <v>160</v>
      </c>
      <c r="F53" s="136">
        <v>6.5</v>
      </c>
      <c r="G53" s="136">
        <v>10</v>
      </c>
      <c r="H53" s="142">
        <v>18</v>
      </c>
      <c r="I53" s="135">
        <v>54.74</v>
      </c>
      <c r="J53" s="136">
        <v>307</v>
      </c>
      <c r="K53" s="136">
        <v>271</v>
      </c>
      <c r="L53" s="141" t="s">
        <v>5</v>
      </c>
      <c r="M53" s="137">
        <v>78</v>
      </c>
      <c r="N53" s="138">
        <v>96</v>
      </c>
      <c r="O53" s="140">
        <v>1.25</v>
      </c>
      <c r="P53" s="134">
        <v>29.09</v>
      </c>
      <c r="Q53" s="139" t="s">
        <v>98</v>
      </c>
      <c r="R53" s="143">
        <v>43</v>
      </c>
      <c r="S53" s="137">
        <v>10230</v>
      </c>
      <c r="T53" s="136">
        <v>625.70000000000005</v>
      </c>
      <c r="U53" s="136">
        <v>701.9</v>
      </c>
      <c r="V53" s="134">
        <v>13.67</v>
      </c>
      <c r="W53" s="135">
        <v>26.99</v>
      </c>
      <c r="X53" s="136">
        <v>685.2</v>
      </c>
      <c r="Y53" s="134">
        <v>85.64</v>
      </c>
      <c r="Z53" s="136">
        <v>133.30000000000001</v>
      </c>
      <c r="AA53" s="135">
        <v>3.54</v>
      </c>
      <c r="AB53" s="134">
        <v>47.59</v>
      </c>
      <c r="AC53" s="144">
        <v>19.57</v>
      </c>
      <c r="AD53" s="151">
        <v>171.5</v>
      </c>
      <c r="AE53" s="132">
        <v>1</v>
      </c>
      <c r="AF53" s="132">
        <v>1</v>
      </c>
      <c r="AG53" s="133" t="s">
        <v>19</v>
      </c>
      <c r="AH53" s="132">
        <v>3</v>
      </c>
      <c r="AI53" s="132">
        <v>4</v>
      </c>
      <c r="AJ53" s="131" t="s">
        <v>19</v>
      </c>
      <c r="AL53" s="451">
        <f t="shared" si="0"/>
        <v>35.275666788454529</v>
      </c>
      <c r="AM53" s="451">
        <f t="shared" si="1"/>
        <v>6.7842687499999998</v>
      </c>
      <c r="AN53" s="451">
        <f t="shared" si="2"/>
        <v>28.445653557291667</v>
      </c>
      <c r="AO53" s="463">
        <f t="shared" si="3"/>
        <v>13.5685375</v>
      </c>
      <c r="AP53" s="451">
        <f t="shared" si="4"/>
        <v>171501.22666666665</v>
      </c>
    </row>
    <row r="54" spans="1:42" ht="13.5" customHeight="1">
      <c r="A54" s="117">
        <v>38</v>
      </c>
      <c r="B54" s="139" t="s">
        <v>97</v>
      </c>
      <c r="C54" s="143">
        <v>49.1</v>
      </c>
      <c r="D54" s="141">
        <v>330</v>
      </c>
      <c r="E54" s="141">
        <v>160</v>
      </c>
      <c r="F54" s="136">
        <v>7.5</v>
      </c>
      <c r="G54" s="136">
        <v>11.5</v>
      </c>
      <c r="H54" s="142">
        <v>18</v>
      </c>
      <c r="I54" s="135">
        <v>62.61</v>
      </c>
      <c r="J54" s="136">
        <v>307</v>
      </c>
      <c r="K54" s="136">
        <v>271</v>
      </c>
      <c r="L54" s="141" t="s">
        <v>5</v>
      </c>
      <c r="M54" s="137">
        <v>78</v>
      </c>
      <c r="N54" s="138">
        <v>96</v>
      </c>
      <c r="O54" s="140">
        <v>1.254</v>
      </c>
      <c r="P54" s="134">
        <v>25.52</v>
      </c>
      <c r="Q54" s="139" t="s">
        <v>97</v>
      </c>
      <c r="R54" s="143">
        <v>49.1</v>
      </c>
      <c r="S54" s="137">
        <v>11770</v>
      </c>
      <c r="T54" s="136">
        <v>713.1</v>
      </c>
      <c r="U54" s="136">
        <v>804.3</v>
      </c>
      <c r="V54" s="134">
        <v>13.71</v>
      </c>
      <c r="W54" s="135">
        <v>30.81</v>
      </c>
      <c r="X54" s="136">
        <v>788.1</v>
      </c>
      <c r="Y54" s="134">
        <v>98.52</v>
      </c>
      <c r="Z54" s="136">
        <v>153.69999999999999</v>
      </c>
      <c r="AA54" s="135">
        <v>3.55</v>
      </c>
      <c r="AB54" s="134">
        <v>51.59</v>
      </c>
      <c r="AC54" s="144">
        <v>28.15</v>
      </c>
      <c r="AD54" s="151">
        <v>199.1</v>
      </c>
      <c r="AE54" s="132">
        <v>1</v>
      </c>
      <c r="AF54" s="132">
        <v>1</v>
      </c>
      <c r="AG54" s="133" t="s">
        <v>19</v>
      </c>
      <c r="AH54" s="132">
        <v>2</v>
      </c>
      <c r="AI54" s="132">
        <v>4</v>
      </c>
      <c r="AJ54" s="131" t="s">
        <v>19</v>
      </c>
      <c r="AL54" s="451">
        <f t="shared" si="0"/>
        <v>36.538092956396753</v>
      </c>
      <c r="AM54" s="451">
        <f t="shared" si="1"/>
        <v>10.350786458333333</v>
      </c>
      <c r="AN54" s="451">
        <f t="shared" si="2"/>
        <v>43.262310655381945</v>
      </c>
      <c r="AO54" s="463">
        <f t="shared" si="3"/>
        <v>20.701572916666667</v>
      </c>
      <c r="AP54" s="451">
        <f t="shared" si="4"/>
        <v>199097.32266666667</v>
      </c>
    </row>
    <row r="55" spans="1:42" ht="13.5" customHeight="1">
      <c r="A55" s="117">
        <v>39</v>
      </c>
      <c r="B55" s="139" t="s">
        <v>96</v>
      </c>
      <c r="C55" s="143">
        <v>57</v>
      </c>
      <c r="D55" s="141">
        <v>334</v>
      </c>
      <c r="E55" s="141">
        <v>162</v>
      </c>
      <c r="F55" s="136">
        <v>8.5</v>
      </c>
      <c r="G55" s="136">
        <v>13.5</v>
      </c>
      <c r="H55" s="142">
        <v>18</v>
      </c>
      <c r="I55" s="135">
        <v>72.62</v>
      </c>
      <c r="J55" s="136">
        <v>307</v>
      </c>
      <c r="K55" s="136">
        <v>271</v>
      </c>
      <c r="L55" s="141" t="s">
        <v>5</v>
      </c>
      <c r="M55" s="137">
        <v>80</v>
      </c>
      <c r="N55" s="138">
        <v>98</v>
      </c>
      <c r="O55" s="140">
        <v>1.268</v>
      </c>
      <c r="P55" s="134">
        <v>22.24</v>
      </c>
      <c r="Q55" s="139" t="s">
        <v>96</v>
      </c>
      <c r="R55" s="143">
        <v>57</v>
      </c>
      <c r="S55" s="137">
        <v>13910</v>
      </c>
      <c r="T55" s="136">
        <v>833</v>
      </c>
      <c r="U55" s="136">
        <v>942.8</v>
      </c>
      <c r="V55" s="134">
        <v>13.84</v>
      </c>
      <c r="W55" s="135">
        <v>34.880000000000003</v>
      </c>
      <c r="X55" s="136">
        <v>960.4</v>
      </c>
      <c r="Y55" s="136">
        <v>118.6</v>
      </c>
      <c r="Z55" s="136">
        <v>185</v>
      </c>
      <c r="AA55" s="135">
        <v>3.64</v>
      </c>
      <c r="AB55" s="134">
        <v>56.59</v>
      </c>
      <c r="AC55" s="144">
        <v>42.15</v>
      </c>
      <c r="AD55" s="151">
        <v>245.7</v>
      </c>
      <c r="AE55" s="132">
        <v>1</v>
      </c>
      <c r="AF55" s="132">
        <v>1</v>
      </c>
      <c r="AG55" s="133" t="s">
        <v>19</v>
      </c>
      <c r="AH55" s="132">
        <v>1</v>
      </c>
      <c r="AI55" s="132">
        <v>3</v>
      </c>
      <c r="AJ55" s="131" t="s">
        <v>19</v>
      </c>
      <c r="AL55" s="451">
        <f t="shared" si="0"/>
        <v>37.173505921233826</v>
      </c>
      <c r="AM55" s="451">
        <f t="shared" si="1"/>
        <v>16.566476041666665</v>
      </c>
      <c r="AN55" s="451">
        <f t="shared" si="2"/>
        <v>72.644075396701396</v>
      </c>
      <c r="AO55" s="463">
        <f t="shared" si="3"/>
        <v>33.132952083333329</v>
      </c>
      <c r="AP55" s="451">
        <f>(((D55-G55)^2/100*E55^3/1000*G55/10)/24)</f>
        <v>245653.88571112501</v>
      </c>
    </row>
    <row r="56" spans="1:42" ht="13.5" hidden="1" customHeight="1">
      <c r="A56" s="117">
        <v>40</v>
      </c>
      <c r="B56" s="139"/>
      <c r="C56" s="143"/>
      <c r="D56" s="141"/>
      <c r="E56" s="141"/>
      <c r="F56" s="136"/>
      <c r="G56" s="136"/>
      <c r="H56" s="142"/>
      <c r="I56" s="135"/>
      <c r="J56" s="136"/>
      <c r="K56" s="136"/>
      <c r="L56" s="141"/>
      <c r="M56" s="137"/>
      <c r="N56" s="138"/>
      <c r="O56" s="140"/>
      <c r="P56" s="134"/>
      <c r="Q56" s="139"/>
      <c r="R56" s="143"/>
      <c r="S56" s="137"/>
      <c r="T56" s="136"/>
      <c r="U56" s="136"/>
      <c r="V56" s="134"/>
      <c r="W56" s="135"/>
      <c r="X56" s="136"/>
      <c r="Y56" s="136"/>
      <c r="Z56" s="136"/>
      <c r="AA56" s="135"/>
      <c r="AB56" s="134"/>
      <c r="AC56" s="144"/>
      <c r="AD56" s="151"/>
      <c r="AE56" s="132"/>
      <c r="AF56" s="132"/>
      <c r="AG56" s="133"/>
      <c r="AH56" s="132"/>
      <c r="AI56" s="132"/>
      <c r="AJ56" s="131"/>
      <c r="AL56" s="451" t="e">
        <f t="shared" si="0"/>
        <v>#DIV/0!</v>
      </c>
      <c r="AM56" s="451">
        <f t="shared" si="1"/>
        <v>0</v>
      </c>
      <c r="AN56" s="451">
        <f t="shared" si="2"/>
        <v>0</v>
      </c>
      <c r="AO56" s="463">
        <f t="shared" si="3"/>
        <v>0</v>
      </c>
      <c r="AP56" s="451">
        <f t="shared" si="4"/>
        <v>0</v>
      </c>
    </row>
    <row r="57" spans="1:42" ht="13.5" customHeight="1">
      <c r="A57" s="117">
        <v>41</v>
      </c>
      <c r="B57" s="139" t="s">
        <v>95</v>
      </c>
      <c r="C57" s="143">
        <v>50.2</v>
      </c>
      <c r="D57" s="141">
        <v>357.6</v>
      </c>
      <c r="E57" s="141">
        <v>170</v>
      </c>
      <c r="F57" s="136">
        <v>6.6</v>
      </c>
      <c r="G57" s="136">
        <v>11.5</v>
      </c>
      <c r="H57" s="142">
        <v>18</v>
      </c>
      <c r="I57" s="135">
        <v>63.96</v>
      </c>
      <c r="J57" s="136">
        <v>334.6</v>
      </c>
      <c r="K57" s="136">
        <v>298.60000000000002</v>
      </c>
      <c r="L57" s="141" t="s">
        <v>1</v>
      </c>
      <c r="M57" s="137">
        <v>86</v>
      </c>
      <c r="N57" s="138">
        <v>88</v>
      </c>
      <c r="O57" s="140">
        <v>1.351</v>
      </c>
      <c r="P57" s="134">
        <v>26.91</v>
      </c>
      <c r="Q57" s="139" t="s">
        <v>95</v>
      </c>
      <c r="R57" s="143">
        <v>50.2</v>
      </c>
      <c r="S57" s="137">
        <v>14520</v>
      </c>
      <c r="T57" s="136">
        <v>811.8</v>
      </c>
      <c r="U57" s="136">
        <v>906.8</v>
      </c>
      <c r="V57" s="134">
        <v>15.06</v>
      </c>
      <c r="W57" s="135">
        <v>29.76</v>
      </c>
      <c r="X57" s="136">
        <v>944.3</v>
      </c>
      <c r="Y57" s="136">
        <v>111.1</v>
      </c>
      <c r="Z57" s="136">
        <v>171.9</v>
      </c>
      <c r="AA57" s="135">
        <v>3.84</v>
      </c>
      <c r="AB57" s="134">
        <v>50.69</v>
      </c>
      <c r="AC57" s="144">
        <v>26.51</v>
      </c>
      <c r="AD57" s="151">
        <v>282</v>
      </c>
      <c r="AE57" s="132">
        <v>1</v>
      </c>
      <c r="AF57" s="132">
        <v>1</v>
      </c>
      <c r="AG57" s="133" t="s">
        <v>19</v>
      </c>
      <c r="AH57" s="132">
        <v>4</v>
      </c>
      <c r="AI57" s="132">
        <v>4</v>
      </c>
      <c r="AJ57" s="131" t="s">
        <v>19</v>
      </c>
      <c r="AL57" s="451">
        <f t="shared" si="0"/>
        <v>37.02388993120703</v>
      </c>
      <c r="AM57" s="451">
        <f t="shared" si="1"/>
        <v>10.276664426666667</v>
      </c>
      <c r="AN57" s="451">
        <f t="shared" si="2"/>
        <v>51.890679720355557</v>
      </c>
      <c r="AO57" s="463">
        <f t="shared" si="3"/>
        <v>20.553328853333333</v>
      </c>
      <c r="AP57" s="451">
        <f t="shared" si="4"/>
        <v>281991.85301645839</v>
      </c>
    </row>
    <row r="58" spans="1:42" ht="13.5" customHeight="1">
      <c r="A58" s="117">
        <v>42</v>
      </c>
      <c r="B58" s="139" t="s">
        <v>94</v>
      </c>
      <c r="C58" s="143">
        <v>57.1</v>
      </c>
      <c r="D58" s="141">
        <v>360</v>
      </c>
      <c r="E58" s="141">
        <v>170</v>
      </c>
      <c r="F58" s="136">
        <v>8</v>
      </c>
      <c r="G58" s="136">
        <v>12.7</v>
      </c>
      <c r="H58" s="142">
        <v>18</v>
      </c>
      <c r="I58" s="135">
        <v>72.73</v>
      </c>
      <c r="J58" s="136">
        <v>334.6</v>
      </c>
      <c r="K58" s="136">
        <v>298.60000000000002</v>
      </c>
      <c r="L58" s="141" t="s">
        <v>1</v>
      </c>
      <c r="M58" s="137">
        <v>88</v>
      </c>
      <c r="N58" s="138">
        <v>88</v>
      </c>
      <c r="O58" s="140">
        <v>1.353</v>
      </c>
      <c r="P58" s="134">
        <v>23.7</v>
      </c>
      <c r="Q58" s="139" t="s">
        <v>94</v>
      </c>
      <c r="R58" s="143">
        <v>57.1</v>
      </c>
      <c r="S58" s="137">
        <v>16270</v>
      </c>
      <c r="T58" s="136">
        <v>903.6</v>
      </c>
      <c r="U58" s="137">
        <v>1019</v>
      </c>
      <c r="V58" s="134">
        <v>14.95</v>
      </c>
      <c r="W58" s="135">
        <v>35.14</v>
      </c>
      <c r="X58" s="137">
        <v>1043</v>
      </c>
      <c r="Y58" s="136">
        <v>122.8</v>
      </c>
      <c r="Z58" s="136">
        <v>191.1</v>
      </c>
      <c r="AA58" s="135">
        <v>3.79</v>
      </c>
      <c r="AB58" s="134">
        <v>54.49</v>
      </c>
      <c r="AC58" s="144">
        <v>37.32</v>
      </c>
      <c r="AD58" s="151">
        <v>313.60000000000002</v>
      </c>
      <c r="AE58" s="132">
        <v>1</v>
      </c>
      <c r="AF58" s="132">
        <v>1</v>
      </c>
      <c r="AG58" s="133" t="s">
        <v>19</v>
      </c>
      <c r="AH58" s="132">
        <v>2</v>
      </c>
      <c r="AI58" s="132">
        <v>4</v>
      </c>
      <c r="AJ58" s="131" t="s">
        <v>19</v>
      </c>
      <c r="AL58" s="451">
        <f t="shared" si="0"/>
        <v>39.892754021724187</v>
      </c>
      <c r="AM58" s="451">
        <f t="shared" si="1"/>
        <v>14.571130333333331</v>
      </c>
      <c r="AN58" s="451">
        <f t="shared" si="2"/>
        <v>69.889314681944441</v>
      </c>
      <c r="AO58" s="463">
        <f t="shared" si="3"/>
        <v>29.142260666666669</v>
      </c>
      <c r="AP58" s="451">
        <f t="shared" si="4"/>
        <v>313580.32796995831</v>
      </c>
    </row>
    <row r="59" spans="1:42" ht="13.5" customHeight="1">
      <c r="A59" s="117">
        <v>43</v>
      </c>
      <c r="B59" s="139" t="s">
        <v>93</v>
      </c>
      <c r="C59" s="143">
        <v>66</v>
      </c>
      <c r="D59" s="141">
        <v>364</v>
      </c>
      <c r="E59" s="141">
        <v>172</v>
      </c>
      <c r="F59" s="136">
        <v>9.1999999999999993</v>
      </c>
      <c r="G59" s="136">
        <v>14.7</v>
      </c>
      <c r="H59" s="142">
        <v>18</v>
      </c>
      <c r="I59" s="135">
        <v>84.13</v>
      </c>
      <c r="J59" s="136">
        <v>334.6</v>
      </c>
      <c r="K59" s="136">
        <v>298.60000000000002</v>
      </c>
      <c r="L59" s="141" t="s">
        <v>1</v>
      </c>
      <c r="M59" s="137">
        <v>90</v>
      </c>
      <c r="N59" s="138">
        <v>90</v>
      </c>
      <c r="O59" s="140">
        <v>1.367</v>
      </c>
      <c r="P59" s="134">
        <v>20.69</v>
      </c>
      <c r="Q59" s="139" t="s">
        <v>93</v>
      </c>
      <c r="R59" s="143">
        <v>66</v>
      </c>
      <c r="S59" s="137">
        <v>19050</v>
      </c>
      <c r="T59" s="137">
        <v>1047</v>
      </c>
      <c r="U59" s="137">
        <v>1186</v>
      </c>
      <c r="V59" s="134">
        <v>15.05</v>
      </c>
      <c r="W59" s="135">
        <v>40.21</v>
      </c>
      <c r="X59" s="137">
        <v>1251</v>
      </c>
      <c r="Y59" s="136">
        <v>145.5</v>
      </c>
      <c r="Z59" s="136">
        <v>226.9</v>
      </c>
      <c r="AA59" s="135">
        <v>3.86</v>
      </c>
      <c r="AB59" s="134">
        <v>59.69</v>
      </c>
      <c r="AC59" s="144">
        <v>55.76</v>
      </c>
      <c r="AD59" s="151">
        <v>380.3</v>
      </c>
      <c r="AE59" s="132">
        <v>1</v>
      </c>
      <c r="AF59" s="132">
        <v>1</v>
      </c>
      <c r="AG59" s="133" t="s">
        <v>19</v>
      </c>
      <c r="AH59" s="132">
        <v>1</v>
      </c>
      <c r="AI59" s="132">
        <v>3</v>
      </c>
      <c r="AJ59" s="131" t="s">
        <v>19</v>
      </c>
      <c r="AL59" s="451">
        <f t="shared" si="0"/>
        <v>41.027695233567073</v>
      </c>
      <c r="AM59" s="451">
        <f t="shared" si="1"/>
        <v>22.745327173333326</v>
      </c>
      <c r="AN59" s="451">
        <f t="shared" si="2"/>
        <v>112.2508062343111</v>
      </c>
      <c r="AO59" s="463">
        <f t="shared" si="3"/>
        <v>45.490654346666666</v>
      </c>
      <c r="AP59" s="451">
        <f t="shared" si="4"/>
        <v>380266.97071445594</v>
      </c>
    </row>
    <row r="60" spans="1:42" ht="13.5" hidden="1" customHeight="1">
      <c r="A60" s="117">
        <v>44</v>
      </c>
      <c r="B60" s="139"/>
      <c r="C60" s="143"/>
      <c r="D60" s="141"/>
      <c r="E60" s="141"/>
      <c r="F60" s="136"/>
      <c r="G60" s="136"/>
      <c r="H60" s="142"/>
      <c r="I60" s="135"/>
      <c r="J60" s="136"/>
      <c r="K60" s="136"/>
      <c r="L60" s="141"/>
      <c r="M60" s="137"/>
      <c r="N60" s="138"/>
      <c r="O60" s="140"/>
      <c r="P60" s="134"/>
      <c r="Q60" s="139"/>
      <c r="R60" s="143"/>
      <c r="S60" s="137"/>
      <c r="T60" s="137"/>
      <c r="U60" s="137"/>
      <c r="V60" s="134"/>
      <c r="W60" s="135"/>
      <c r="X60" s="137"/>
      <c r="Y60" s="136"/>
      <c r="Z60" s="136"/>
      <c r="AA60" s="135"/>
      <c r="AB60" s="134"/>
      <c r="AC60" s="144"/>
      <c r="AD60" s="151"/>
      <c r="AE60" s="132"/>
      <c r="AF60" s="132"/>
      <c r="AG60" s="133"/>
      <c r="AH60" s="132"/>
      <c r="AI60" s="132"/>
      <c r="AJ60" s="131"/>
      <c r="AL60" s="451" t="e">
        <f t="shared" si="0"/>
        <v>#DIV/0!</v>
      </c>
      <c r="AM60" s="451">
        <f t="shared" si="1"/>
        <v>0</v>
      </c>
      <c r="AN60" s="451">
        <f t="shared" si="2"/>
        <v>0</v>
      </c>
      <c r="AO60" s="463">
        <f t="shared" si="3"/>
        <v>0</v>
      </c>
      <c r="AP60" s="451">
        <f t="shared" si="4"/>
        <v>0</v>
      </c>
    </row>
    <row r="61" spans="1:42" ht="13.5" customHeight="1" thickBot="1">
      <c r="A61" s="117">
        <v>45</v>
      </c>
      <c r="B61" s="139" t="s">
        <v>92</v>
      </c>
      <c r="C61" s="143">
        <v>57.4</v>
      </c>
      <c r="D61" s="141">
        <v>397</v>
      </c>
      <c r="E61" s="141">
        <v>180</v>
      </c>
      <c r="F61" s="136">
        <v>7</v>
      </c>
      <c r="G61" s="136">
        <v>12</v>
      </c>
      <c r="H61" s="142">
        <v>21</v>
      </c>
      <c r="I61" s="135">
        <v>73.099999999999994</v>
      </c>
      <c r="J61" s="136">
        <v>373</v>
      </c>
      <c r="K61" s="136">
        <v>331</v>
      </c>
      <c r="L61" s="141" t="s">
        <v>1</v>
      </c>
      <c r="M61" s="137">
        <v>94</v>
      </c>
      <c r="N61" s="138">
        <v>98</v>
      </c>
      <c r="O61" s="140">
        <v>1.464</v>
      </c>
      <c r="P61" s="134">
        <v>25.51</v>
      </c>
      <c r="Q61" s="139" t="s">
        <v>92</v>
      </c>
      <c r="R61" s="153">
        <v>57.4</v>
      </c>
      <c r="S61" s="137">
        <v>20290</v>
      </c>
      <c r="T61" s="137">
        <v>1022</v>
      </c>
      <c r="U61" s="137">
        <v>1144</v>
      </c>
      <c r="V61" s="134">
        <v>16.66</v>
      </c>
      <c r="W61" s="135">
        <v>35.78</v>
      </c>
      <c r="X61" s="137">
        <v>1171</v>
      </c>
      <c r="Y61" s="136">
        <v>130.1</v>
      </c>
      <c r="Z61" s="136">
        <v>202.1</v>
      </c>
      <c r="AA61" s="135">
        <v>4</v>
      </c>
      <c r="AB61" s="134">
        <v>55.6</v>
      </c>
      <c r="AC61" s="144">
        <v>34.79</v>
      </c>
      <c r="AD61" s="151">
        <v>432.2</v>
      </c>
      <c r="AE61" s="132">
        <v>1</v>
      </c>
      <c r="AF61" s="132">
        <v>1</v>
      </c>
      <c r="AG61" s="133" t="s">
        <v>19</v>
      </c>
      <c r="AH61" s="132">
        <v>4</v>
      </c>
      <c r="AI61" s="132">
        <v>4</v>
      </c>
      <c r="AJ61" s="131" t="s">
        <v>19</v>
      </c>
      <c r="AL61" s="451">
        <f t="shared" si="0"/>
        <v>42.002051983584124</v>
      </c>
      <c r="AM61" s="451">
        <f t="shared" si="1"/>
        <v>12.568916666666667</v>
      </c>
      <c r="AN61" s="451">
        <f t="shared" si="2"/>
        <v>69.985834097222224</v>
      </c>
      <c r="AO61" s="463">
        <f t="shared" si="3"/>
        <v>25.137833333333333</v>
      </c>
      <c r="AP61" s="451">
        <f t="shared" si="4"/>
        <v>432224.10000000003</v>
      </c>
    </row>
    <row r="62" spans="1:42" ht="13.5" customHeight="1" thickBot="1">
      <c r="A62" s="117">
        <v>46</v>
      </c>
      <c r="B62" s="139" t="s">
        <v>91</v>
      </c>
      <c r="C62" s="143">
        <v>66.3</v>
      </c>
      <c r="D62" s="141">
        <v>400</v>
      </c>
      <c r="E62" s="141">
        <v>180</v>
      </c>
      <c r="F62" s="136">
        <v>8.6</v>
      </c>
      <c r="G62" s="136">
        <v>13.5</v>
      </c>
      <c r="H62" s="142">
        <v>21</v>
      </c>
      <c r="I62" s="135">
        <v>84.46</v>
      </c>
      <c r="J62" s="136">
        <v>373</v>
      </c>
      <c r="K62" s="136">
        <v>331</v>
      </c>
      <c r="L62" s="141" t="s">
        <v>1</v>
      </c>
      <c r="M62" s="137">
        <v>96</v>
      </c>
      <c r="N62" s="138">
        <v>98</v>
      </c>
      <c r="O62" s="140">
        <v>1.4670000000000001</v>
      </c>
      <c r="P62" s="134">
        <v>22.12</v>
      </c>
      <c r="Q62" s="139" t="s">
        <v>91</v>
      </c>
      <c r="R62" s="152">
        <v>66.3</v>
      </c>
      <c r="S62" s="137">
        <v>23130</v>
      </c>
      <c r="T62" s="137">
        <v>1156</v>
      </c>
      <c r="U62" s="137">
        <v>1307</v>
      </c>
      <c r="V62" s="134">
        <v>16.55</v>
      </c>
      <c r="W62" s="135">
        <v>42.69</v>
      </c>
      <c r="X62" s="137">
        <v>1318</v>
      </c>
      <c r="Y62" s="136">
        <v>146.4</v>
      </c>
      <c r="Z62" s="136">
        <v>229</v>
      </c>
      <c r="AA62" s="135">
        <v>3.95</v>
      </c>
      <c r="AB62" s="134">
        <v>60.2</v>
      </c>
      <c r="AC62" s="144">
        <v>51.08</v>
      </c>
      <c r="AD62" s="151">
        <v>490</v>
      </c>
      <c r="AE62" s="132">
        <v>1</v>
      </c>
      <c r="AF62" s="132">
        <v>1</v>
      </c>
      <c r="AG62" s="133" t="s">
        <v>19</v>
      </c>
      <c r="AH62" s="132">
        <v>3</v>
      </c>
      <c r="AI62" s="132">
        <v>4</v>
      </c>
      <c r="AJ62" s="131" t="s">
        <v>19</v>
      </c>
      <c r="AL62" s="451">
        <f t="shared" si="0"/>
        <v>45.252190385981521</v>
      </c>
      <c r="AM62" s="451">
        <f t="shared" si="1"/>
        <v>18.85951073333333</v>
      </c>
      <c r="AN62" s="451">
        <f t="shared" si="2"/>
        <v>99.648601883944451</v>
      </c>
      <c r="AO62" s="463">
        <f t="shared" si="3"/>
        <v>37.719021466666668</v>
      </c>
      <c r="AP62" s="451">
        <f t="shared" si="4"/>
        <v>490048.47112499998</v>
      </c>
    </row>
    <row r="63" spans="1:42" ht="13.5" customHeight="1">
      <c r="A63" s="117">
        <v>47</v>
      </c>
      <c r="B63" s="139" t="s">
        <v>90</v>
      </c>
      <c r="C63" s="143">
        <v>75.7</v>
      </c>
      <c r="D63" s="141">
        <v>404</v>
      </c>
      <c r="E63" s="141">
        <v>182</v>
      </c>
      <c r="F63" s="136">
        <v>9.6999999999999993</v>
      </c>
      <c r="G63" s="136">
        <v>15.5</v>
      </c>
      <c r="H63" s="142">
        <v>21</v>
      </c>
      <c r="I63" s="135">
        <v>96.39</v>
      </c>
      <c r="J63" s="136">
        <v>373</v>
      </c>
      <c r="K63" s="136">
        <v>331</v>
      </c>
      <c r="L63" s="141" t="s">
        <v>1</v>
      </c>
      <c r="M63" s="137">
        <v>96</v>
      </c>
      <c r="N63" s="138">
        <v>100</v>
      </c>
      <c r="O63" s="140">
        <v>1.4810000000000001</v>
      </c>
      <c r="P63" s="134">
        <v>19.57</v>
      </c>
      <c r="Q63" s="139" t="s">
        <v>90</v>
      </c>
      <c r="R63" s="143">
        <v>75.7</v>
      </c>
      <c r="S63" s="137">
        <v>26750</v>
      </c>
      <c r="T63" s="137">
        <v>1324</v>
      </c>
      <c r="U63" s="137">
        <v>1502</v>
      </c>
      <c r="V63" s="134">
        <v>16.66</v>
      </c>
      <c r="W63" s="135">
        <v>47.98</v>
      </c>
      <c r="X63" s="137">
        <v>1564</v>
      </c>
      <c r="Y63" s="136">
        <v>171.9</v>
      </c>
      <c r="Z63" s="136">
        <v>269.10000000000002</v>
      </c>
      <c r="AA63" s="135">
        <v>4.03</v>
      </c>
      <c r="AB63" s="134">
        <v>65.3</v>
      </c>
      <c r="AC63" s="144">
        <v>73.099999999999994</v>
      </c>
      <c r="AD63" s="151">
        <v>587.6</v>
      </c>
      <c r="AE63" s="132">
        <v>1</v>
      </c>
      <c r="AF63" s="132">
        <v>1</v>
      </c>
      <c r="AG63" s="133" t="s">
        <v>19</v>
      </c>
      <c r="AH63" s="132">
        <v>2</v>
      </c>
      <c r="AI63" s="132">
        <v>3</v>
      </c>
      <c r="AJ63" s="131" t="s">
        <v>19</v>
      </c>
      <c r="AL63" s="451">
        <f t="shared" si="0"/>
        <v>46.174706919804947</v>
      </c>
      <c r="AM63" s="451">
        <f t="shared" si="1"/>
        <v>28.501066008333332</v>
      </c>
      <c r="AN63" s="451">
        <f t="shared" si="2"/>
        <v>155.90515838834028</v>
      </c>
      <c r="AO63" s="463">
        <f t="shared" si="3"/>
        <v>57.002132016666657</v>
      </c>
      <c r="AP63" s="451">
        <f t="shared" si="4"/>
        <v>587647.19391787506</v>
      </c>
    </row>
    <row r="64" spans="1:42" ht="13.5" hidden="1" customHeight="1">
      <c r="A64" s="117">
        <v>48</v>
      </c>
      <c r="B64" s="139"/>
      <c r="C64" s="143"/>
      <c r="D64" s="141"/>
      <c r="E64" s="141"/>
      <c r="F64" s="136"/>
      <c r="G64" s="136"/>
      <c r="H64" s="142"/>
      <c r="I64" s="135"/>
      <c r="J64" s="136"/>
      <c r="K64" s="136"/>
      <c r="L64" s="141"/>
      <c r="M64" s="137"/>
      <c r="N64" s="138"/>
      <c r="O64" s="140"/>
      <c r="P64" s="134"/>
      <c r="Q64" s="139"/>
      <c r="R64" s="143"/>
      <c r="S64" s="137"/>
      <c r="T64" s="137"/>
      <c r="U64" s="137"/>
      <c r="V64" s="134"/>
      <c r="W64" s="135"/>
      <c r="X64" s="137"/>
      <c r="Y64" s="136"/>
      <c r="Z64" s="136"/>
      <c r="AA64" s="135"/>
      <c r="AB64" s="134"/>
      <c r="AC64" s="144"/>
      <c r="AD64" s="151"/>
      <c r="AE64" s="132"/>
      <c r="AF64" s="132"/>
      <c r="AG64" s="133"/>
      <c r="AH64" s="132"/>
      <c r="AI64" s="132"/>
      <c r="AJ64" s="131"/>
      <c r="AL64" s="451" t="e">
        <f t="shared" si="0"/>
        <v>#DIV/0!</v>
      </c>
      <c r="AM64" s="451">
        <f t="shared" si="1"/>
        <v>0</v>
      </c>
      <c r="AN64" s="451">
        <f t="shared" si="2"/>
        <v>0</v>
      </c>
      <c r="AO64" s="463">
        <f t="shared" si="3"/>
        <v>0</v>
      </c>
      <c r="AP64" s="451">
        <f t="shared" si="4"/>
        <v>0</v>
      </c>
    </row>
    <row r="65" spans="1:42" ht="13.5" customHeight="1">
      <c r="A65" s="117">
        <v>49</v>
      </c>
      <c r="B65" s="139" t="s">
        <v>89</v>
      </c>
      <c r="C65" s="143">
        <v>67.2</v>
      </c>
      <c r="D65" s="141">
        <v>447</v>
      </c>
      <c r="E65" s="141">
        <v>190</v>
      </c>
      <c r="F65" s="136">
        <v>7.6</v>
      </c>
      <c r="G65" s="136">
        <v>13.1</v>
      </c>
      <c r="H65" s="142">
        <v>21</v>
      </c>
      <c r="I65" s="135">
        <v>85.55</v>
      </c>
      <c r="J65" s="136">
        <v>420.8</v>
      </c>
      <c r="K65" s="136">
        <v>378.8</v>
      </c>
      <c r="L65" s="141" t="s">
        <v>81</v>
      </c>
      <c r="M65" s="137">
        <v>100</v>
      </c>
      <c r="N65" s="138">
        <v>102</v>
      </c>
      <c r="O65" s="140">
        <v>1.603</v>
      </c>
      <c r="P65" s="134">
        <v>23.87</v>
      </c>
      <c r="Q65" s="139" t="s">
        <v>89</v>
      </c>
      <c r="R65" s="143">
        <v>67.2</v>
      </c>
      <c r="S65" s="137">
        <v>29760</v>
      </c>
      <c r="T65" s="137">
        <v>1331</v>
      </c>
      <c r="U65" s="137">
        <v>1494</v>
      </c>
      <c r="V65" s="134">
        <v>18.649999999999999</v>
      </c>
      <c r="W65" s="135">
        <v>42.26</v>
      </c>
      <c r="X65" s="137">
        <v>1502</v>
      </c>
      <c r="Y65" s="136">
        <v>158.1</v>
      </c>
      <c r="Z65" s="136">
        <v>245.7</v>
      </c>
      <c r="AA65" s="135">
        <v>4.1900000000000004</v>
      </c>
      <c r="AB65" s="134">
        <v>58.4</v>
      </c>
      <c r="AC65" s="144">
        <v>45.67</v>
      </c>
      <c r="AD65" s="151">
        <v>704.9</v>
      </c>
      <c r="AE65" s="132">
        <v>1</v>
      </c>
      <c r="AF65" s="132">
        <v>1</v>
      </c>
      <c r="AG65" s="133" t="s">
        <v>19</v>
      </c>
      <c r="AH65" s="132">
        <v>4</v>
      </c>
      <c r="AI65" s="132">
        <v>4</v>
      </c>
      <c r="AJ65" s="131" t="s">
        <v>19</v>
      </c>
      <c r="AL65" s="451">
        <f t="shared" si="0"/>
        <v>48.865283459964957</v>
      </c>
      <c r="AM65" s="451">
        <f t="shared" si="1"/>
        <v>17.412437773333334</v>
      </c>
      <c r="AN65" s="451">
        <f t="shared" si="2"/>
        <v>107.08359105814444</v>
      </c>
      <c r="AO65" s="463">
        <f t="shared" si="3"/>
        <v>34.824875546666668</v>
      </c>
      <c r="AP65" s="451">
        <f t="shared" si="4"/>
        <v>704855.60413370829</v>
      </c>
    </row>
    <row r="66" spans="1:42" ht="13.5" customHeight="1">
      <c r="A66" s="117">
        <v>50</v>
      </c>
      <c r="B66" s="139" t="s">
        <v>88</v>
      </c>
      <c r="C66" s="143">
        <v>77.599999999999994</v>
      </c>
      <c r="D66" s="141">
        <v>450</v>
      </c>
      <c r="E66" s="141">
        <v>190</v>
      </c>
      <c r="F66" s="136">
        <v>9.4</v>
      </c>
      <c r="G66" s="136">
        <v>14.6</v>
      </c>
      <c r="H66" s="142">
        <v>21</v>
      </c>
      <c r="I66" s="135">
        <v>98.82</v>
      </c>
      <c r="J66" s="136">
        <v>420.8</v>
      </c>
      <c r="K66" s="136">
        <v>378.8</v>
      </c>
      <c r="L66" s="141" t="s">
        <v>81</v>
      </c>
      <c r="M66" s="137">
        <v>100</v>
      </c>
      <c r="N66" s="138">
        <v>102</v>
      </c>
      <c r="O66" s="140">
        <v>1.605</v>
      </c>
      <c r="P66" s="134">
        <v>20.69</v>
      </c>
      <c r="Q66" s="139" t="s">
        <v>88</v>
      </c>
      <c r="R66" s="143">
        <v>77.599999999999994</v>
      </c>
      <c r="S66" s="137">
        <v>33740</v>
      </c>
      <c r="T66" s="137">
        <v>1500</v>
      </c>
      <c r="U66" s="137">
        <v>1702</v>
      </c>
      <c r="V66" s="134">
        <v>18.48</v>
      </c>
      <c r="W66" s="135">
        <v>50.85</v>
      </c>
      <c r="X66" s="137">
        <v>1676</v>
      </c>
      <c r="Y66" s="136">
        <v>176.4</v>
      </c>
      <c r="Z66" s="136">
        <v>276.39999999999998</v>
      </c>
      <c r="AA66" s="135">
        <v>4.12</v>
      </c>
      <c r="AB66" s="134">
        <v>63.2</v>
      </c>
      <c r="AC66" s="144">
        <v>66.87</v>
      </c>
      <c r="AD66" s="151">
        <v>791</v>
      </c>
      <c r="AE66" s="132">
        <v>1</v>
      </c>
      <c r="AF66" s="132">
        <v>1</v>
      </c>
      <c r="AG66" s="133" t="s">
        <v>19</v>
      </c>
      <c r="AH66" s="132">
        <v>3</v>
      </c>
      <c r="AI66" s="132">
        <v>4</v>
      </c>
      <c r="AJ66" s="131" t="s">
        <v>19</v>
      </c>
      <c r="AL66" s="451">
        <f t="shared" si="0"/>
        <v>52.767658368751249</v>
      </c>
      <c r="AM66" s="451">
        <f t="shared" si="1"/>
        <v>25.737465893333336</v>
      </c>
      <c r="AN66" s="451">
        <f t="shared" si="2"/>
        <v>148.24211178157776</v>
      </c>
      <c r="AO66" s="463">
        <f t="shared" si="3"/>
        <v>51.474931786666673</v>
      </c>
      <c r="AP66" s="451">
        <f t="shared" si="4"/>
        <v>791005.06853433326</v>
      </c>
    </row>
    <row r="67" spans="1:42" ht="13.5" customHeight="1" thickBot="1">
      <c r="A67" s="117">
        <v>51</v>
      </c>
      <c r="B67" s="139" t="s">
        <v>87</v>
      </c>
      <c r="C67" s="143">
        <v>92.4</v>
      </c>
      <c r="D67" s="141">
        <v>456</v>
      </c>
      <c r="E67" s="141">
        <v>192</v>
      </c>
      <c r="F67" s="136">
        <v>11</v>
      </c>
      <c r="G67" s="136">
        <v>17.600000000000001</v>
      </c>
      <c r="H67" s="142">
        <v>21</v>
      </c>
      <c r="I67" s="143">
        <v>117.7</v>
      </c>
      <c r="J67" s="136">
        <v>420.8</v>
      </c>
      <c r="K67" s="136">
        <v>378.8</v>
      </c>
      <c r="L67" s="141" t="s">
        <v>81</v>
      </c>
      <c r="M67" s="137">
        <v>102</v>
      </c>
      <c r="N67" s="138">
        <v>104</v>
      </c>
      <c r="O67" s="140">
        <v>1.6220000000000001</v>
      </c>
      <c r="P67" s="134">
        <v>17.559999999999999</v>
      </c>
      <c r="Q67" s="139" t="s">
        <v>87</v>
      </c>
      <c r="R67" s="143">
        <v>92.4</v>
      </c>
      <c r="S67" s="137">
        <v>40920</v>
      </c>
      <c r="T67" s="137">
        <v>1795</v>
      </c>
      <c r="U67" s="137">
        <v>2046</v>
      </c>
      <c r="V67" s="134">
        <v>18.649999999999999</v>
      </c>
      <c r="W67" s="135">
        <v>59.4</v>
      </c>
      <c r="X67" s="136">
        <v>2085</v>
      </c>
      <c r="Y67" s="136">
        <v>217.2</v>
      </c>
      <c r="Z67" s="136">
        <v>341</v>
      </c>
      <c r="AA67" s="135">
        <v>4.21</v>
      </c>
      <c r="AB67" s="134">
        <v>70.8</v>
      </c>
      <c r="AC67" s="150">
        <v>109</v>
      </c>
      <c r="AD67" s="149">
        <v>997.6</v>
      </c>
      <c r="AE67" s="148">
        <v>1</v>
      </c>
      <c r="AF67" s="146">
        <v>1</v>
      </c>
      <c r="AG67" s="147" t="s">
        <v>19</v>
      </c>
      <c r="AH67" s="146">
        <v>2</v>
      </c>
      <c r="AI67" s="146">
        <v>4</v>
      </c>
      <c r="AJ67" s="145" t="s">
        <v>19</v>
      </c>
      <c r="AL67" s="451">
        <f t="shared" si="0"/>
        <v>54.168224299065422</v>
      </c>
      <c r="AM67" s="451">
        <f t="shared" si="1"/>
        <v>44.616539733333347</v>
      </c>
      <c r="AN67" s="451">
        <f t="shared" si="2"/>
        <v>267.97379826311118</v>
      </c>
      <c r="AO67" s="463">
        <f t="shared" si="3"/>
        <v>89.233079466666695</v>
      </c>
      <c r="AP67" s="451">
        <f t="shared" si="4"/>
        <v>997576.48458547203</v>
      </c>
    </row>
    <row r="68" spans="1:42" ht="13.5" hidden="1" customHeight="1" thickTop="1">
      <c r="A68" s="117">
        <v>52</v>
      </c>
      <c r="B68" s="139"/>
      <c r="C68" s="143"/>
      <c r="D68" s="141"/>
      <c r="E68" s="141"/>
      <c r="F68" s="136"/>
      <c r="G68" s="136"/>
      <c r="H68" s="142"/>
      <c r="I68" s="143"/>
      <c r="J68" s="136"/>
      <c r="K68" s="136"/>
      <c r="L68" s="141"/>
      <c r="M68" s="137"/>
      <c r="N68" s="138"/>
      <c r="O68" s="140"/>
      <c r="P68" s="134"/>
      <c r="Q68" s="139"/>
      <c r="R68" s="143"/>
      <c r="S68" s="137"/>
      <c r="T68" s="137"/>
      <c r="U68" s="137"/>
      <c r="V68" s="134"/>
      <c r="W68" s="135"/>
      <c r="X68" s="137"/>
      <c r="Y68" s="136"/>
      <c r="Z68" s="136"/>
      <c r="AA68" s="135"/>
      <c r="AB68" s="134"/>
      <c r="AC68" s="144"/>
      <c r="AD68" s="131"/>
      <c r="AE68" s="132"/>
      <c r="AF68" s="132"/>
      <c r="AG68" s="133"/>
      <c r="AH68" s="132"/>
      <c r="AI68" s="132"/>
      <c r="AJ68" s="131"/>
      <c r="AL68" s="451" t="e">
        <f t="shared" si="0"/>
        <v>#DIV/0!</v>
      </c>
      <c r="AM68" s="451">
        <f t="shared" si="1"/>
        <v>0</v>
      </c>
      <c r="AN68" s="451">
        <f t="shared" si="2"/>
        <v>0</v>
      </c>
      <c r="AO68" s="463">
        <f t="shared" si="3"/>
        <v>0</v>
      </c>
      <c r="AP68" s="451">
        <f t="shared" si="4"/>
        <v>0</v>
      </c>
    </row>
    <row r="69" spans="1:42" ht="13.5" customHeight="1" thickTop="1">
      <c r="A69" s="117">
        <v>53</v>
      </c>
      <c r="B69" s="139" t="s">
        <v>86</v>
      </c>
      <c r="C69" s="143">
        <v>79.400000000000006</v>
      </c>
      <c r="D69" s="141">
        <v>497</v>
      </c>
      <c r="E69" s="141">
        <v>200</v>
      </c>
      <c r="F69" s="136">
        <v>8.4</v>
      </c>
      <c r="G69" s="136">
        <v>14.5</v>
      </c>
      <c r="H69" s="142">
        <v>21</v>
      </c>
      <c r="I69" s="143">
        <v>101.1</v>
      </c>
      <c r="J69" s="136">
        <v>468</v>
      </c>
      <c r="K69" s="136">
        <v>426</v>
      </c>
      <c r="L69" s="141" t="s">
        <v>81</v>
      </c>
      <c r="M69" s="137">
        <v>100</v>
      </c>
      <c r="N69" s="138">
        <v>112</v>
      </c>
      <c r="O69" s="140">
        <v>1.7410000000000001</v>
      </c>
      <c r="P69" s="134">
        <v>21.94</v>
      </c>
      <c r="Q69" s="139" t="s">
        <v>86</v>
      </c>
      <c r="R69" s="143">
        <v>79.400000000000006</v>
      </c>
      <c r="S69" s="137">
        <v>42930</v>
      </c>
      <c r="T69" s="137">
        <v>1728</v>
      </c>
      <c r="U69" s="137">
        <v>1946</v>
      </c>
      <c r="V69" s="134">
        <v>20.61</v>
      </c>
      <c r="W69" s="135">
        <v>50.41</v>
      </c>
      <c r="X69" s="137">
        <v>1939</v>
      </c>
      <c r="Y69" s="136">
        <v>193.9</v>
      </c>
      <c r="Z69" s="136">
        <v>301.60000000000002</v>
      </c>
      <c r="AA69" s="135">
        <v>4.38</v>
      </c>
      <c r="AB69" s="134">
        <v>62</v>
      </c>
      <c r="AC69" s="132">
        <v>62.78</v>
      </c>
      <c r="AD69" s="131">
        <v>1125</v>
      </c>
      <c r="AE69" s="132">
        <v>1</v>
      </c>
      <c r="AF69" s="132">
        <v>1</v>
      </c>
      <c r="AG69" s="133" t="s">
        <v>19</v>
      </c>
      <c r="AH69" s="132">
        <v>4</v>
      </c>
      <c r="AI69" s="132">
        <v>4</v>
      </c>
      <c r="AJ69" s="131" t="s">
        <v>19</v>
      </c>
      <c r="AL69" s="451">
        <f t="shared" si="0"/>
        <v>56.01730959446094</v>
      </c>
      <c r="AM69" s="451">
        <f t="shared" si="1"/>
        <v>25.090494666666668</v>
      </c>
      <c r="AN69" s="451">
        <f t="shared" si="2"/>
        <v>169.37202749555556</v>
      </c>
      <c r="AO69" s="463">
        <f t="shared" si="3"/>
        <v>50.180989333333336</v>
      </c>
      <c r="AP69" s="451">
        <f t="shared" si="4"/>
        <v>1125230.2083333333</v>
      </c>
    </row>
    <row r="70" spans="1:42" ht="13.5" customHeight="1">
      <c r="A70" s="117">
        <v>54</v>
      </c>
      <c r="B70" s="139" t="s">
        <v>85</v>
      </c>
      <c r="C70" s="143">
        <v>90.7</v>
      </c>
      <c r="D70" s="141">
        <v>500</v>
      </c>
      <c r="E70" s="141">
        <v>200</v>
      </c>
      <c r="F70" s="136">
        <v>10.199999999999999</v>
      </c>
      <c r="G70" s="136">
        <v>16</v>
      </c>
      <c r="H70" s="142">
        <v>21</v>
      </c>
      <c r="I70" s="143">
        <v>115.5</v>
      </c>
      <c r="J70" s="136">
        <v>468</v>
      </c>
      <c r="K70" s="136">
        <v>426</v>
      </c>
      <c r="L70" s="141" t="s">
        <v>81</v>
      </c>
      <c r="M70" s="137">
        <v>102</v>
      </c>
      <c r="N70" s="138">
        <v>112</v>
      </c>
      <c r="O70" s="140">
        <v>1.744</v>
      </c>
      <c r="P70" s="134">
        <v>19.23</v>
      </c>
      <c r="Q70" s="139" t="s">
        <v>85</v>
      </c>
      <c r="R70" s="143">
        <v>90.7</v>
      </c>
      <c r="S70" s="137">
        <v>48200</v>
      </c>
      <c r="T70" s="137">
        <v>1928</v>
      </c>
      <c r="U70" s="137">
        <v>2194</v>
      </c>
      <c r="V70" s="134">
        <v>20.43</v>
      </c>
      <c r="W70" s="135">
        <v>59.87</v>
      </c>
      <c r="X70" s="137">
        <v>2142</v>
      </c>
      <c r="Y70" s="136">
        <v>214.2</v>
      </c>
      <c r="Z70" s="136">
        <v>335.9</v>
      </c>
      <c r="AA70" s="135">
        <v>4.3099999999999996</v>
      </c>
      <c r="AB70" s="134">
        <v>66.8</v>
      </c>
      <c r="AC70" s="132">
        <v>89.29</v>
      </c>
      <c r="AD70" s="131">
        <v>1249</v>
      </c>
      <c r="AE70" s="132">
        <v>1</v>
      </c>
      <c r="AF70" s="132">
        <v>1</v>
      </c>
      <c r="AG70" s="133">
        <v>1</v>
      </c>
      <c r="AH70" s="132">
        <v>3</v>
      </c>
      <c r="AI70" s="132">
        <v>4</v>
      </c>
      <c r="AJ70" s="131">
        <v>4</v>
      </c>
      <c r="AL70" s="451">
        <f t="shared" si="0"/>
        <v>60.04329004329005</v>
      </c>
      <c r="AM70" s="451">
        <f t="shared" si="1"/>
        <v>35.867077866666662</v>
      </c>
      <c r="AN70" s="451">
        <f t="shared" si="2"/>
        <v>227.56268923155554</v>
      </c>
      <c r="AO70" s="463">
        <f t="shared" si="3"/>
        <v>71.734155733333338</v>
      </c>
      <c r="AP70" s="451">
        <f t="shared" si="4"/>
        <v>1249365.3333333333</v>
      </c>
    </row>
    <row r="71" spans="1:42" ht="13.5" customHeight="1">
      <c r="A71" s="117">
        <v>55</v>
      </c>
      <c r="B71" s="139" t="s">
        <v>84</v>
      </c>
      <c r="C71" s="143">
        <v>107</v>
      </c>
      <c r="D71" s="141">
        <v>506</v>
      </c>
      <c r="E71" s="141">
        <v>202</v>
      </c>
      <c r="F71" s="136">
        <v>12</v>
      </c>
      <c r="G71" s="136">
        <v>19</v>
      </c>
      <c r="H71" s="142">
        <v>21</v>
      </c>
      <c r="I71" s="143">
        <v>136.69999999999999</v>
      </c>
      <c r="J71" s="136">
        <v>468</v>
      </c>
      <c r="K71" s="136">
        <v>426</v>
      </c>
      <c r="L71" s="141" t="s">
        <v>81</v>
      </c>
      <c r="M71" s="137">
        <v>104</v>
      </c>
      <c r="N71" s="138">
        <v>114</v>
      </c>
      <c r="O71" s="140">
        <v>1.76</v>
      </c>
      <c r="P71" s="134">
        <v>16.399999999999999</v>
      </c>
      <c r="Q71" s="139" t="s">
        <v>84</v>
      </c>
      <c r="R71" s="143">
        <v>107</v>
      </c>
      <c r="S71" s="137">
        <v>57780</v>
      </c>
      <c r="T71" s="137">
        <v>2284</v>
      </c>
      <c r="U71" s="137">
        <v>2613</v>
      </c>
      <c r="V71" s="134">
        <v>20.56</v>
      </c>
      <c r="W71" s="135">
        <v>70.209999999999994</v>
      </c>
      <c r="X71" s="137">
        <v>2622</v>
      </c>
      <c r="Y71" s="136">
        <v>259.60000000000002</v>
      </c>
      <c r="Z71" s="136">
        <v>408.5</v>
      </c>
      <c r="AA71" s="135">
        <v>4.38</v>
      </c>
      <c r="AB71" s="134">
        <v>74.599999999999994</v>
      </c>
      <c r="AC71" s="132">
        <v>143.5</v>
      </c>
      <c r="AD71" s="131">
        <v>1548</v>
      </c>
      <c r="AE71" s="132">
        <v>1</v>
      </c>
      <c r="AF71" s="132">
        <v>1</v>
      </c>
      <c r="AG71" s="133">
        <v>1</v>
      </c>
      <c r="AH71" s="132">
        <v>2</v>
      </c>
      <c r="AI71" s="132">
        <v>4</v>
      </c>
      <c r="AJ71" s="131">
        <v>4</v>
      </c>
      <c r="AL71" s="451">
        <f t="shared" si="0"/>
        <v>61.851499634235552</v>
      </c>
      <c r="AM71" s="451">
        <f t="shared" si="1"/>
        <v>60.20953333333334</v>
      </c>
      <c r="AN71" s="451">
        <f t="shared" si="2"/>
        <v>392.61360794444442</v>
      </c>
      <c r="AO71" s="463">
        <f t="shared" si="3"/>
        <v>120.41906666666667</v>
      </c>
      <c r="AP71" s="451">
        <f t="shared" si="4"/>
        <v>1547584.5665036666</v>
      </c>
    </row>
    <row r="72" spans="1:42" ht="12.75" hidden="1" customHeight="1">
      <c r="A72" s="117">
        <v>56</v>
      </c>
      <c r="B72" s="139"/>
      <c r="C72" s="143"/>
      <c r="D72" s="141"/>
      <c r="E72" s="141"/>
      <c r="F72" s="136"/>
      <c r="G72" s="136"/>
      <c r="H72" s="142"/>
      <c r="I72" s="143"/>
      <c r="J72" s="136"/>
      <c r="K72" s="136"/>
      <c r="L72" s="141"/>
      <c r="M72" s="137"/>
      <c r="N72" s="138"/>
      <c r="O72" s="140"/>
      <c r="P72" s="134"/>
      <c r="Q72" s="139"/>
      <c r="R72" s="143"/>
      <c r="S72" s="137"/>
      <c r="T72" s="137"/>
      <c r="U72" s="137"/>
      <c r="V72" s="134"/>
      <c r="W72" s="135"/>
      <c r="X72" s="137"/>
      <c r="Y72" s="136"/>
      <c r="Z72" s="136"/>
      <c r="AA72" s="135"/>
      <c r="AB72" s="134"/>
      <c r="AC72" s="132"/>
      <c r="AD72" s="131"/>
      <c r="AE72" s="132"/>
      <c r="AF72" s="132"/>
      <c r="AG72" s="133"/>
      <c r="AH72" s="132"/>
      <c r="AI72" s="132"/>
      <c r="AJ72" s="131"/>
      <c r="AL72" s="451" t="e">
        <f t="shared" si="0"/>
        <v>#DIV/0!</v>
      </c>
      <c r="AM72" s="451">
        <f t="shared" si="1"/>
        <v>0</v>
      </c>
      <c r="AN72" s="451">
        <f t="shared" si="2"/>
        <v>0</v>
      </c>
      <c r="AO72" s="463">
        <f t="shared" si="3"/>
        <v>0</v>
      </c>
      <c r="AP72" s="451">
        <f t="shared" si="4"/>
        <v>0</v>
      </c>
    </row>
    <row r="73" spans="1:42" ht="13.5" customHeight="1">
      <c r="A73" s="117">
        <v>57</v>
      </c>
      <c r="B73" s="139" t="s">
        <v>83</v>
      </c>
      <c r="C73" s="143">
        <v>92.1</v>
      </c>
      <c r="D73" s="141">
        <v>547</v>
      </c>
      <c r="E73" s="141">
        <v>210</v>
      </c>
      <c r="F73" s="136">
        <v>9</v>
      </c>
      <c r="G73" s="136">
        <v>15.7</v>
      </c>
      <c r="H73" s="142">
        <v>24</v>
      </c>
      <c r="I73" s="143">
        <v>117.3</v>
      </c>
      <c r="J73" s="136">
        <v>515.6</v>
      </c>
      <c r="K73" s="136">
        <v>467.6</v>
      </c>
      <c r="L73" s="141" t="s">
        <v>81</v>
      </c>
      <c r="M73" s="137">
        <v>106</v>
      </c>
      <c r="N73" s="138">
        <v>122</v>
      </c>
      <c r="O73" s="140">
        <v>1.875</v>
      </c>
      <c r="P73" s="134">
        <v>20.36</v>
      </c>
      <c r="Q73" s="139" t="s">
        <v>83</v>
      </c>
      <c r="R73" s="143">
        <v>92.1</v>
      </c>
      <c r="S73" s="137">
        <v>59980</v>
      </c>
      <c r="T73" s="137">
        <v>2193</v>
      </c>
      <c r="U73" s="137">
        <v>2475</v>
      </c>
      <c r="V73" s="134">
        <v>22.61</v>
      </c>
      <c r="W73" s="135">
        <v>60.3</v>
      </c>
      <c r="X73" s="137">
        <v>2432</v>
      </c>
      <c r="Y73" s="136">
        <v>231.6</v>
      </c>
      <c r="Z73" s="136">
        <v>361.5</v>
      </c>
      <c r="AA73" s="135">
        <v>4.55</v>
      </c>
      <c r="AB73" s="134">
        <v>68.52</v>
      </c>
      <c r="AC73" s="132">
        <v>86.53</v>
      </c>
      <c r="AD73" s="131">
        <v>1710</v>
      </c>
      <c r="AE73" s="132">
        <v>1</v>
      </c>
      <c r="AF73" s="132">
        <v>1</v>
      </c>
      <c r="AG73" s="133" t="s">
        <v>19</v>
      </c>
      <c r="AH73" s="132">
        <v>4</v>
      </c>
      <c r="AI73" s="132">
        <v>4</v>
      </c>
      <c r="AJ73" s="131" t="s">
        <v>19</v>
      </c>
      <c r="AL73" s="451">
        <f t="shared" si="0"/>
        <v>62.502557544757025</v>
      </c>
      <c r="AM73" s="451">
        <f t="shared" si="1"/>
        <v>33.544545999999997</v>
      </c>
      <c r="AN73" s="451">
        <f t="shared" si="2"/>
        <v>248.88787297499994</v>
      </c>
      <c r="AO73" s="463">
        <f t="shared" si="3"/>
        <v>67.089091999999994</v>
      </c>
      <c r="AP73" s="451">
        <f t="shared" si="4"/>
        <v>1710117.4034463745</v>
      </c>
    </row>
    <row r="74" spans="1:42" ht="13.5" customHeight="1">
      <c r="A74" s="117">
        <v>58</v>
      </c>
      <c r="B74" s="139" t="s">
        <v>82</v>
      </c>
      <c r="C74" s="138">
        <v>106</v>
      </c>
      <c r="D74" s="141">
        <v>550</v>
      </c>
      <c r="E74" s="141">
        <v>210</v>
      </c>
      <c r="F74" s="136">
        <v>11.1</v>
      </c>
      <c r="G74" s="136">
        <v>17.2</v>
      </c>
      <c r="H74" s="142">
        <v>24</v>
      </c>
      <c r="I74" s="143">
        <v>134.4</v>
      </c>
      <c r="J74" s="136">
        <v>515.6</v>
      </c>
      <c r="K74" s="136">
        <v>467.6</v>
      </c>
      <c r="L74" s="141" t="s">
        <v>81</v>
      </c>
      <c r="M74" s="137">
        <v>110</v>
      </c>
      <c r="N74" s="138">
        <v>122</v>
      </c>
      <c r="O74" s="140">
        <v>1.877</v>
      </c>
      <c r="P74" s="134">
        <v>17.78</v>
      </c>
      <c r="Q74" s="139" t="s">
        <v>82</v>
      </c>
      <c r="R74" s="143">
        <v>106</v>
      </c>
      <c r="S74" s="137">
        <v>67120</v>
      </c>
      <c r="T74" s="137">
        <v>2441</v>
      </c>
      <c r="U74" s="137">
        <v>2787</v>
      </c>
      <c r="V74" s="134">
        <v>22.35</v>
      </c>
      <c r="W74" s="135">
        <v>72.34</v>
      </c>
      <c r="X74" s="137">
        <v>2668</v>
      </c>
      <c r="Y74" s="136">
        <v>254.1</v>
      </c>
      <c r="Z74" s="136">
        <v>400.5</v>
      </c>
      <c r="AA74" s="135">
        <v>4.45</v>
      </c>
      <c r="AB74" s="134">
        <v>73.62</v>
      </c>
      <c r="AC74" s="132">
        <v>123.2</v>
      </c>
      <c r="AD74" s="131">
        <v>1884</v>
      </c>
      <c r="AE74" s="132">
        <v>1</v>
      </c>
      <c r="AF74" s="132">
        <v>1</v>
      </c>
      <c r="AG74" s="133">
        <v>1</v>
      </c>
      <c r="AH74" s="132">
        <v>4</v>
      </c>
      <c r="AI74" s="132">
        <v>4</v>
      </c>
      <c r="AJ74" s="131">
        <v>4</v>
      </c>
      <c r="AL74" s="451">
        <f t="shared" si="0"/>
        <v>67.633928571428584</v>
      </c>
      <c r="AM74" s="451">
        <f t="shared" si="1"/>
        <v>47.763699279999997</v>
      </c>
      <c r="AN74" s="451">
        <f t="shared" si="2"/>
        <v>327.2609324693999</v>
      </c>
      <c r="AO74" s="463">
        <f t="shared" si="3"/>
        <v>95.52739855999998</v>
      </c>
      <c r="AP74" s="451">
        <f t="shared" si="4"/>
        <v>1884098.1438719996</v>
      </c>
    </row>
    <row r="75" spans="1:42" ht="13.5" customHeight="1">
      <c r="A75" s="117">
        <v>59</v>
      </c>
      <c r="B75" s="139" t="s">
        <v>80</v>
      </c>
      <c r="C75" s="138">
        <v>123</v>
      </c>
      <c r="D75" s="141">
        <v>556</v>
      </c>
      <c r="E75" s="141">
        <v>212</v>
      </c>
      <c r="F75" s="136">
        <v>12.7</v>
      </c>
      <c r="G75" s="136">
        <v>20.2</v>
      </c>
      <c r="H75" s="142">
        <v>24</v>
      </c>
      <c r="I75" s="143">
        <v>156.1</v>
      </c>
      <c r="J75" s="136">
        <v>515.6</v>
      </c>
      <c r="K75" s="136">
        <v>467.6</v>
      </c>
      <c r="L75" s="141" t="s">
        <v>81</v>
      </c>
      <c r="M75" s="137">
        <v>110</v>
      </c>
      <c r="N75" s="138">
        <v>122</v>
      </c>
      <c r="O75" s="140">
        <v>1.893</v>
      </c>
      <c r="P75" s="134">
        <v>15.45</v>
      </c>
      <c r="Q75" s="139" t="s">
        <v>80</v>
      </c>
      <c r="R75" s="143">
        <v>123</v>
      </c>
      <c r="S75" s="137">
        <v>79160</v>
      </c>
      <c r="T75" s="137">
        <v>2847</v>
      </c>
      <c r="U75" s="137">
        <v>3263</v>
      </c>
      <c r="V75" s="134">
        <v>22.52</v>
      </c>
      <c r="W75" s="135">
        <v>82.69</v>
      </c>
      <c r="X75" s="137">
        <v>3224</v>
      </c>
      <c r="Y75" s="136">
        <v>304.2</v>
      </c>
      <c r="Z75" s="136">
        <v>480.5</v>
      </c>
      <c r="AA75" s="135">
        <v>4.55</v>
      </c>
      <c r="AB75" s="134">
        <v>81.22</v>
      </c>
      <c r="AC75" s="132">
        <v>187.5</v>
      </c>
      <c r="AD75" s="131">
        <v>2302</v>
      </c>
      <c r="AE75" s="132">
        <v>1</v>
      </c>
      <c r="AF75" s="132">
        <v>1</v>
      </c>
      <c r="AG75" s="133">
        <v>1</v>
      </c>
      <c r="AH75" s="132">
        <v>2</v>
      </c>
      <c r="AI75" s="132">
        <v>4</v>
      </c>
      <c r="AJ75" s="131">
        <v>4</v>
      </c>
      <c r="AL75" s="451">
        <f t="shared" si="0"/>
        <v>68.967328635490077</v>
      </c>
      <c r="AM75" s="451">
        <f t="shared" si="1"/>
        <v>76.538410056666663</v>
      </c>
      <c r="AN75" s="451">
        <f t="shared" si="2"/>
        <v>545.39523263504725</v>
      </c>
      <c r="AO75" s="463">
        <f t="shared" si="3"/>
        <v>153.0768201133333</v>
      </c>
      <c r="AP75" s="451">
        <f t="shared" si="4"/>
        <v>2302253.4320780155</v>
      </c>
    </row>
    <row r="76" spans="1:42" ht="13.5" hidden="1" customHeight="1">
      <c r="A76" s="117">
        <v>60</v>
      </c>
      <c r="B76" s="139"/>
      <c r="C76" s="138"/>
      <c r="D76" s="141"/>
      <c r="E76" s="141"/>
      <c r="F76" s="136"/>
      <c r="G76" s="136"/>
      <c r="H76" s="142"/>
      <c r="I76" s="143"/>
      <c r="J76" s="136"/>
      <c r="K76" s="136"/>
      <c r="L76" s="141"/>
      <c r="M76" s="137"/>
      <c r="N76" s="138"/>
      <c r="O76" s="140"/>
      <c r="P76" s="134"/>
      <c r="Q76" s="139"/>
      <c r="R76" s="143"/>
      <c r="S76" s="137"/>
      <c r="T76" s="137"/>
      <c r="U76" s="137"/>
      <c r="V76" s="134"/>
      <c r="W76" s="135"/>
      <c r="X76" s="137"/>
      <c r="Y76" s="136"/>
      <c r="Z76" s="136"/>
      <c r="AA76" s="135"/>
      <c r="AB76" s="134"/>
      <c r="AC76" s="132"/>
      <c r="AD76" s="131"/>
      <c r="AE76" s="132"/>
      <c r="AF76" s="132"/>
      <c r="AG76" s="133"/>
      <c r="AH76" s="132"/>
      <c r="AI76" s="132"/>
      <c r="AJ76" s="131"/>
      <c r="AL76" s="451" t="e">
        <f t="shared" si="0"/>
        <v>#DIV/0!</v>
      </c>
      <c r="AM76" s="451">
        <f t="shared" si="1"/>
        <v>0</v>
      </c>
      <c r="AN76" s="451">
        <f t="shared" si="2"/>
        <v>0</v>
      </c>
      <c r="AO76" s="463">
        <f t="shared" si="3"/>
        <v>0</v>
      </c>
      <c r="AP76" s="451">
        <f t="shared" si="4"/>
        <v>0</v>
      </c>
    </row>
    <row r="77" spans="1:42" ht="13.5" customHeight="1">
      <c r="A77" s="117">
        <v>61</v>
      </c>
      <c r="B77" s="139" t="s">
        <v>79</v>
      </c>
      <c r="C77" s="138">
        <v>108</v>
      </c>
      <c r="D77" s="141">
        <v>597</v>
      </c>
      <c r="E77" s="141">
        <v>220</v>
      </c>
      <c r="F77" s="136">
        <v>9.8000000000000007</v>
      </c>
      <c r="G77" s="136">
        <v>17.5</v>
      </c>
      <c r="H77" s="142">
        <v>24</v>
      </c>
      <c r="I77" s="143">
        <v>137</v>
      </c>
      <c r="J77" s="136">
        <v>562</v>
      </c>
      <c r="K77" s="136">
        <v>514</v>
      </c>
      <c r="L77" s="141" t="s">
        <v>74</v>
      </c>
      <c r="M77" s="137">
        <v>114</v>
      </c>
      <c r="N77" s="138">
        <v>118</v>
      </c>
      <c r="O77" s="140">
        <v>2.0129999999999999</v>
      </c>
      <c r="P77" s="134">
        <v>18.72</v>
      </c>
      <c r="Q77" s="139" t="s">
        <v>79</v>
      </c>
      <c r="R77" s="143">
        <v>108</v>
      </c>
      <c r="S77" s="137">
        <v>82920</v>
      </c>
      <c r="T77" s="137">
        <v>2778</v>
      </c>
      <c r="U77" s="137">
        <v>3141</v>
      </c>
      <c r="V77" s="134">
        <v>24.6</v>
      </c>
      <c r="W77" s="135">
        <v>70.14</v>
      </c>
      <c r="X77" s="137">
        <v>3116</v>
      </c>
      <c r="Y77" s="136">
        <v>283.3</v>
      </c>
      <c r="Z77" s="136">
        <v>442.1</v>
      </c>
      <c r="AA77" s="135">
        <v>4.7699999999999996</v>
      </c>
      <c r="AB77" s="134">
        <v>72.92</v>
      </c>
      <c r="AC77" s="132">
        <v>118.8</v>
      </c>
      <c r="AD77" s="131">
        <v>2607</v>
      </c>
      <c r="AE77" s="132">
        <v>1</v>
      </c>
      <c r="AF77" s="132">
        <v>1</v>
      </c>
      <c r="AG77" s="133" t="s">
        <v>19</v>
      </c>
      <c r="AH77" s="132">
        <v>4</v>
      </c>
      <c r="AI77" s="132">
        <v>4</v>
      </c>
      <c r="AJ77" s="131" t="s">
        <v>19</v>
      </c>
      <c r="AL77" s="451">
        <f t="shared" si="0"/>
        <v>69.229927007299281</v>
      </c>
      <c r="AM77" s="451">
        <f t="shared" si="1"/>
        <v>48.392429399999997</v>
      </c>
      <c r="AN77" s="451">
        <f t="shared" si="2"/>
        <v>396.30358223283332</v>
      </c>
      <c r="AO77" s="463">
        <f t="shared" si="3"/>
        <v>96.784858800000009</v>
      </c>
      <c r="AP77" s="451">
        <f t="shared" si="4"/>
        <v>2607364.3910416667</v>
      </c>
    </row>
    <row r="78" spans="1:42" ht="13.5" customHeight="1">
      <c r="A78" s="117">
        <v>62</v>
      </c>
      <c r="B78" s="139" t="s">
        <v>78</v>
      </c>
      <c r="C78" s="138">
        <v>122</v>
      </c>
      <c r="D78" s="141">
        <v>600</v>
      </c>
      <c r="E78" s="141">
        <v>220</v>
      </c>
      <c r="F78" s="136">
        <v>12</v>
      </c>
      <c r="G78" s="136">
        <v>19</v>
      </c>
      <c r="H78" s="142">
        <v>24</v>
      </c>
      <c r="I78" s="143">
        <v>156</v>
      </c>
      <c r="J78" s="136">
        <v>562</v>
      </c>
      <c r="K78" s="136">
        <v>514</v>
      </c>
      <c r="L78" s="141" t="s">
        <v>74</v>
      </c>
      <c r="M78" s="137">
        <v>116</v>
      </c>
      <c r="N78" s="138">
        <v>118</v>
      </c>
      <c r="O78" s="140">
        <v>2.0150000000000001</v>
      </c>
      <c r="P78" s="134">
        <v>16.45</v>
      </c>
      <c r="Q78" s="139" t="s">
        <v>78</v>
      </c>
      <c r="R78" s="143">
        <v>122</v>
      </c>
      <c r="S78" s="137">
        <v>92080</v>
      </c>
      <c r="T78" s="137">
        <v>3069</v>
      </c>
      <c r="U78" s="137">
        <v>3512</v>
      </c>
      <c r="V78" s="134">
        <v>24.3</v>
      </c>
      <c r="W78" s="135">
        <v>83.78</v>
      </c>
      <c r="X78" s="137">
        <v>3387</v>
      </c>
      <c r="Y78" s="136">
        <v>307.89999999999998</v>
      </c>
      <c r="Z78" s="136">
        <v>485.6</v>
      </c>
      <c r="AA78" s="135">
        <v>4.66</v>
      </c>
      <c r="AB78" s="134">
        <v>78.12</v>
      </c>
      <c r="AC78" s="132">
        <v>165.4</v>
      </c>
      <c r="AD78" s="131">
        <v>2846</v>
      </c>
      <c r="AE78" s="132">
        <v>1</v>
      </c>
      <c r="AF78" s="132">
        <v>1</v>
      </c>
      <c r="AG78" s="133">
        <v>1</v>
      </c>
      <c r="AH78" s="132">
        <v>4</v>
      </c>
      <c r="AI78" s="132">
        <v>4</v>
      </c>
      <c r="AJ78" s="131">
        <v>4</v>
      </c>
      <c r="AL78" s="451">
        <f t="shared" si="0"/>
        <v>74.871794871794862</v>
      </c>
      <c r="AM78" s="451">
        <f t="shared" si="1"/>
        <v>67.032133333333334</v>
      </c>
      <c r="AN78" s="451">
        <f t="shared" si="2"/>
        <v>507.19888844444444</v>
      </c>
      <c r="AO78" s="463">
        <f t="shared" si="3"/>
        <v>134.06426666666667</v>
      </c>
      <c r="AP78" s="451">
        <f t="shared" si="4"/>
        <v>2845526.709666667</v>
      </c>
    </row>
    <row r="79" spans="1:42" ht="13.5" customHeight="1">
      <c r="A79" s="117">
        <v>63</v>
      </c>
      <c r="B79" s="139" t="s">
        <v>77</v>
      </c>
      <c r="C79" s="138">
        <v>154</v>
      </c>
      <c r="D79" s="141">
        <v>610</v>
      </c>
      <c r="E79" s="141">
        <v>224</v>
      </c>
      <c r="F79" s="136">
        <v>15</v>
      </c>
      <c r="G79" s="136">
        <v>24</v>
      </c>
      <c r="H79" s="142">
        <v>24</v>
      </c>
      <c r="I79" s="143">
        <v>196.8</v>
      </c>
      <c r="J79" s="136">
        <v>562</v>
      </c>
      <c r="K79" s="136">
        <v>514</v>
      </c>
      <c r="L79" s="141" t="s">
        <v>74</v>
      </c>
      <c r="M79" s="137">
        <v>118</v>
      </c>
      <c r="N79" s="138">
        <v>122</v>
      </c>
      <c r="O79" s="140">
        <v>2.0449999999999999</v>
      </c>
      <c r="P79" s="134">
        <v>13.24</v>
      </c>
      <c r="Q79" s="139" t="s">
        <v>77</v>
      </c>
      <c r="R79" s="143">
        <v>154</v>
      </c>
      <c r="S79" s="137">
        <v>118300</v>
      </c>
      <c r="T79" s="137">
        <v>3879</v>
      </c>
      <c r="U79" s="137">
        <v>4471</v>
      </c>
      <c r="V79" s="134">
        <v>24.52</v>
      </c>
      <c r="W79" s="135">
        <v>104.4</v>
      </c>
      <c r="X79" s="137">
        <v>4521</v>
      </c>
      <c r="Y79" s="136">
        <v>403.6</v>
      </c>
      <c r="Z79" s="136">
        <v>640.1</v>
      </c>
      <c r="AA79" s="135">
        <v>4.79</v>
      </c>
      <c r="AB79" s="134">
        <v>91.12</v>
      </c>
      <c r="AC79" s="132">
        <v>318.10000000000002</v>
      </c>
      <c r="AD79" s="131">
        <v>3860</v>
      </c>
      <c r="AE79" s="132">
        <v>1</v>
      </c>
      <c r="AF79" s="132">
        <v>1</v>
      </c>
      <c r="AG79" s="133">
        <v>1</v>
      </c>
      <c r="AH79" s="132">
        <v>2</v>
      </c>
      <c r="AI79" s="132">
        <v>4</v>
      </c>
      <c r="AJ79" s="131">
        <v>4</v>
      </c>
      <c r="AL79" s="451">
        <f t="shared" si="0"/>
        <v>77.815040650406502</v>
      </c>
      <c r="AM79" s="451">
        <f t="shared" si="1"/>
        <v>136.18170000000001</v>
      </c>
      <c r="AN79" s="451">
        <f t="shared" si="2"/>
        <v>1079.01217275</v>
      </c>
      <c r="AO79" s="463">
        <f t="shared" si="3"/>
        <v>272.36340000000001</v>
      </c>
      <c r="AP79" s="451">
        <f t="shared" si="4"/>
        <v>3859573.2439039997</v>
      </c>
    </row>
    <row r="80" spans="1:42" ht="13.5" hidden="1" customHeight="1">
      <c r="A80" s="117">
        <v>64</v>
      </c>
      <c r="B80" s="139"/>
      <c r="C80" s="138"/>
      <c r="D80" s="141"/>
      <c r="E80" s="141"/>
      <c r="F80" s="136"/>
      <c r="G80" s="136"/>
      <c r="H80" s="142"/>
      <c r="I80" s="143"/>
      <c r="J80" s="136"/>
      <c r="K80" s="136"/>
      <c r="L80" s="141"/>
      <c r="M80" s="137"/>
      <c r="N80" s="138"/>
      <c r="O80" s="140"/>
      <c r="P80" s="134"/>
      <c r="Q80" s="139"/>
      <c r="R80" s="143"/>
      <c r="S80" s="137"/>
      <c r="T80" s="137"/>
      <c r="U80" s="137"/>
      <c r="V80" s="134"/>
      <c r="W80" s="135"/>
      <c r="X80" s="137"/>
      <c r="Y80" s="136"/>
      <c r="Z80" s="136"/>
      <c r="AA80" s="135"/>
      <c r="AB80" s="134"/>
      <c r="AC80" s="132"/>
      <c r="AD80" s="131"/>
      <c r="AE80" s="132"/>
      <c r="AF80" s="132"/>
      <c r="AG80" s="133"/>
      <c r="AH80" s="132"/>
      <c r="AI80" s="132"/>
      <c r="AJ80" s="131"/>
      <c r="AL80" s="451" t="e">
        <f t="shared" si="0"/>
        <v>#DIV/0!</v>
      </c>
      <c r="AM80" s="451">
        <f t="shared" si="1"/>
        <v>0</v>
      </c>
      <c r="AN80" s="451">
        <f t="shared" si="2"/>
        <v>0</v>
      </c>
      <c r="AO80" s="463">
        <f t="shared" si="3"/>
        <v>0</v>
      </c>
      <c r="AP80" s="451">
        <f t="shared" si="4"/>
        <v>0</v>
      </c>
    </row>
    <row r="81" spans="1:42" ht="13.5" customHeight="1">
      <c r="A81" s="117">
        <v>65</v>
      </c>
      <c r="B81" s="139" t="s">
        <v>76</v>
      </c>
      <c r="C81" s="138">
        <v>147</v>
      </c>
      <c r="D81" s="141">
        <v>753</v>
      </c>
      <c r="E81" s="141">
        <v>265</v>
      </c>
      <c r="F81" s="136">
        <v>13.2</v>
      </c>
      <c r="G81" s="136">
        <v>17</v>
      </c>
      <c r="H81" s="142">
        <v>17</v>
      </c>
      <c r="I81" s="143">
        <v>187.5</v>
      </c>
      <c r="J81" s="136">
        <v>719</v>
      </c>
      <c r="K81" s="136">
        <v>685</v>
      </c>
      <c r="L81" s="141" t="s">
        <v>74</v>
      </c>
      <c r="M81" s="137">
        <v>104</v>
      </c>
      <c r="N81" s="138">
        <v>164</v>
      </c>
      <c r="O81" s="140">
        <v>2.5099999999999998</v>
      </c>
      <c r="P81" s="134">
        <v>17.059999999999999</v>
      </c>
      <c r="Q81" s="139" t="s">
        <v>76</v>
      </c>
      <c r="R81" s="143">
        <v>147</v>
      </c>
      <c r="S81" s="137">
        <v>166100</v>
      </c>
      <c r="T81" s="137">
        <v>4411</v>
      </c>
      <c r="U81" s="137">
        <v>5110</v>
      </c>
      <c r="V81" s="134">
        <v>29.76</v>
      </c>
      <c r="W81" s="135">
        <v>105.4</v>
      </c>
      <c r="X81" s="137">
        <v>5289</v>
      </c>
      <c r="Y81" s="136">
        <v>399.2</v>
      </c>
      <c r="Z81" s="136">
        <v>630.79999999999995</v>
      </c>
      <c r="AA81" s="135">
        <v>5.31</v>
      </c>
      <c r="AB81" s="134">
        <v>67.12</v>
      </c>
      <c r="AC81" s="132">
        <v>161.5</v>
      </c>
      <c r="AD81" s="131">
        <v>7141</v>
      </c>
      <c r="AE81" s="132">
        <v>1</v>
      </c>
      <c r="AF81" s="132">
        <v>1</v>
      </c>
      <c r="AG81" s="133" t="s">
        <v>19</v>
      </c>
      <c r="AH81" s="132">
        <v>4</v>
      </c>
      <c r="AI81" s="132">
        <v>4</v>
      </c>
      <c r="AJ81" s="131" t="s">
        <v>19</v>
      </c>
      <c r="AL81" s="451">
        <f t="shared" si="0"/>
        <v>103.96666666666664</v>
      </c>
      <c r="AM81" s="451">
        <f t="shared" si="1"/>
        <v>71.611107466666667</v>
      </c>
      <c r="AN81" s="451">
        <f t="shared" si="2"/>
        <v>634.94773040205564</v>
      </c>
      <c r="AO81" s="463">
        <f t="shared" si="3"/>
        <v>143.22221493333333</v>
      </c>
      <c r="AP81" s="451">
        <f t="shared" si="4"/>
        <v>7140537.9253333332</v>
      </c>
    </row>
    <row r="82" spans="1:42" ht="13.5" customHeight="1">
      <c r="A82" s="117">
        <v>66</v>
      </c>
      <c r="B82" s="139" t="s">
        <v>75</v>
      </c>
      <c r="C82" s="138">
        <v>173</v>
      </c>
      <c r="D82" s="141">
        <v>762</v>
      </c>
      <c r="E82" s="141">
        <v>267</v>
      </c>
      <c r="F82" s="136">
        <v>14.4</v>
      </c>
      <c r="G82" s="136">
        <v>21.6</v>
      </c>
      <c r="H82" s="142">
        <v>17</v>
      </c>
      <c r="I82" s="143">
        <v>221.3</v>
      </c>
      <c r="J82" s="136">
        <v>718.8</v>
      </c>
      <c r="K82" s="136">
        <v>684.8</v>
      </c>
      <c r="L82" s="141" t="s">
        <v>74</v>
      </c>
      <c r="M82" s="137">
        <v>104</v>
      </c>
      <c r="N82" s="138">
        <v>166</v>
      </c>
      <c r="O82" s="140">
        <v>2.5339999999999998</v>
      </c>
      <c r="P82" s="134">
        <v>14.58</v>
      </c>
      <c r="Q82" s="139" t="s">
        <v>75</v>
      </c>
      <c r="R82" s="143">
        <v>173</v>
      </c>
      <c r="S82" s="137">
        <v>205800</v>
      </c>
      <c r="T82" s="137">
        <v>5402</v>
      </c>
      <c r="U82" s="137">
        <v>6218</v>
      </c>
      <c r="V82" s="134">
        <v>30.49</v>
      </c>
      <c r="W82" s="135">
        <v>116.4</v>
      </c>
      <c r="X82" s="137">
        <v>6873</v>
      </c>
      <c r="Y82" s="136">
        <v>514.9</v>
      </c>
      <c r="Z82" s="136">
        <v>809.9</v>
      </c>
      <c r="AA82" s="135">
        <v>5.57</v>
      </c>
      <c r="AB82" s="134">
        <v>77.52</v>
      </c>
      <c r="AC82" s="132">
        <v>273.60000000000002</v>
      </c>
      <c r="AD82" s="131">
        <v>9391</v>
      </c>
      <c r="AE82" s="132">
        <v>1</v>
      </c>
      <c r="AF82" s="132">
        <v>1</v>
      </c>
      <c r="AG82" s="133">
        <v>1</v>
      </c>
      <c r="AH82" s="132">
        <v>4</v>
      </c>
      <c r="AI82" s="132">
        <v>4</v>
      </c>
      <c r="AJ82" s="131">
        <v>4</v>
      </c>
      <c r="AL82" s="451">
        <f t="shared" ref="AL82:AL83" si="5">(D82/10-U82/I82*2)/2*10</f>
        <v>100.02394938996841</v>
      </c>
      <c r="AM82" s="451">
        <f t="shared" ref="AM82:AM145" si="6">(E82*G82^3+(D82/2-G82/2)*F82^3)/3/10000</f>
        <v>126.53853696000002</v>
      </c>
      <c r="AN82" s="451">
        <f t="shared" ref="AN82:AN145" si="7">(E82^3*G82^3/144+((D82/2-G82/2)*F82^3)/36)/1000000</f>
        <v>1332.1175692608001</v>
      </c>
      <c r="AO82" s="463">
        <f t="shared" ref="AO82:AO83" si="8">(2*E82/10*G82^3/1000+(D82-G82)/10*F82^3/1000)/3</f>
        <v>253.07707392</v>
      </c>
      <c r="AP82" s="451">
        <f t="shared" ref="AP82:AP83" si="9">(((D82-G82)^2/100*E82^3/1000*G82/10)/24)</f>
        <v>9390941.0358858705</v>
      </c>
    </row>
    <row r="83" spans="1:42" ht="13.5" customHeight="1">
      <c r="A83" s="117">
        <v>67</v>
      </c>
      <c r="B83" s="139" t="s">
        <v>73</v>
      </c>
      <c r="C83" s="138">
        <v>196</v>
      </c>
      <c r="D83" s="141">
        <v>770</v>
      </c>
      <c r="E83" s="141">
        <v>268</v>
      </c>
      <c r="F83" s="136">
        <v>15.6</v>
      </c>
      <c r="G83" s="136">
        <v>25.4</v>
      </c>
      <c r="H83" s="142">
        <v>17</v>
      </c>
      <c r="I83" s="143">
        <v>250.8</v>
      </c>
      <c r="J83" s="136">
        <v>719.2</v>
      </c>
      <c r="K83" s="136">
        <v>685.2</v>
      </c>
      <c r="L83" s="141" t="s">
        <v>74</v>
      </c>
      <c r="M83" s="137">
        <v>106</v>
      </c>
      <c r="N83" s="138">
        <v>166</v>
      </c>
      <c r="O83" s="140">
        <v>2.552</v>
      </c>
      <c r="P83" s="134">
        <v>12.96</v>
      </c>
      <c r="Q83" s="139" t="s">
        <v>73</v>
      </c>
      <c r="R83" s="143">
        <v>196</v>
      </c>
      <c r="S83" s="137">
        <v>240300</v>
      </c>
      <c r="T83" s="137">
        <v>6241</v>
      </c>
      <c r="U83" s="137">
        <v>7174</v>
      </c>
      <c r="V83" s="134">
        <v>30.95</v>
      </c>
      <c r="W83" s="135">
        <v>127.3</v>
      </c>
      <c r="X83" s="137">
        <v>8175</v>
      </c>
      <c r="Y83" s="136">
        <v>610.1</v>
      </c>
      <c r="Z83" s="136">
        <v>958.8</v>
      </c>
      <c r="AA83" s="135">
        <v>5.71</v>
      </c>
      <c r="AB83" s="134">
        <v>86.32</v>
      </c>
      <c r="AC83" s="132">
        <v>408.9</v>
      </c>
      <c r="AD83" s="131">
        <v>11290</v>
      </c>
      <c r="AE83" s="132">
        <v>1</v>
      </c>
      <c r="AF83" s="132">
        <v>1</v>
      </c>
      <c r="AG83" s="133">
        <v>1</v>
      </c>
      <c r="AH83" s="132">
        <v>4</v>
      </c>
      <c r="AI83" s="132">
        <v>4</v>
      </c>
      <c r="AJ83" s="131">
        <v>4</v>
      </c>
      <c r="AL83" s="451">
        <f t="shared" si="5"/>
        <v>98.955342902711322</v>
      </c>
      <c r="AM83" s="451">
        <f t="shared" si="6"/>
        <v>193.50462762666669</v>
      </c>
      <c r="AN83" s="451">
        <f t="shared" si="7"/>
        <v>2190.538163416355</v>
      </c>
      <c r="AO83" s="463">
        <f t="shared" si="8"/>
        <v>387.00925525333332</v>
      </c>
      <c r="AP83" s="451">
        <f t="shared" si="9"/>
        <v>11294653.725884354</v>
      </c>
    </row>
    <row r="84" spans="1:42" ht="13.5" customHeight="1">
      <c r="B84" s="139"/>
      <c r="C84" s="138"/>
      <c r="D84" s="141"/>
      <c r="E84" s="141"/>
      <c r="F84" s="136"/>
      <c r="G84" s="141"/>
      <c r="H84" s="142"/>
      <c r="I84" s="135"/>
      <c r="J84" s="141"/>
      <c r="K84" s="141"/>
      <c r="L84" s="141"/>
      <c r="M84" s="137"/>
      <c r="N84" s="138"/>
      <c r="O84" s="140"/>
      <c r="P84" s="134"/>
      <c r="Q84" s="139"/>
      <c r="R84" s="138"/>
      <c r="S84" s="137"/>
      <c r="T84" s="137"/>
      <c r="U84" s="137"/>
      <c r="V84" s="136"/>
      <c r="W84" s="135"/>
      <c r="X84" s="137"/>
      <c r="Y84" s="136"/>
      <c r="Z84" s="136"/>
      <c r="AA84" s="135"/>
      <c r="AB84" s="134"/>
      <c r="AC84" s="132"/>
      <c r="AD84" s="131"/>
      <c r="AE84" s="132"/>
      <c r="AF84" s="132"/>
      <c r="AG84" s="133"/>
      <c r="AH84" s="132"/>
      <c r="AI84" s="132"/>
      <c r="AJ84" s="131"/>
    </row>
    <row r="85" spans="1:42" ht="13.5" customHeight="1"/>
    <row r="86" spans="1:42" ht="13.5" hidden="1" customHeight="1">
      <c r="B86" s="124"/>
      <c r="C86" s="125"/>
      <c r="D86" s="125"/>
      <c r="E86" s="125"/>
      <c r="F86" s="124"/>
      <c r="G86" s="128"/>
      <c r="H86" s="124"/>
      <c r="I86" s="128"/>
      <c r="J86" s="124"/>
      <c r="K86" s="124"/>
      <c r="L86" s="124"/>
      <c r="M86" s="126"/>
      <c r="N86" s="121"/>
      <c r="O86" s="121"/>
      <c r="P86" s="121"/>
      <c r="Q86" s="130"/>
      <c r="R86" s="124"/>
      <c r="S86" s="121"/>
      <c r="T86" s="121"/>
      <c r="U86" s="121"/>
      <c r="V86" s="121"/>
      <c r="W86" s="121"/>
      <c r="X86" s="124"/>
      <c r="Y86" s="121"/>
      <c r="Z86" s="121"/>
      <c r="AA86" s="121"/>
      <c r="AB86" s="121"/>
      <c r="AC86" s="123"/>
      <c r="AD86" s="123"/>
      <c r="AE86" s="124"/>
      <c r="AF86" s="123"/>
      <c r="AG86" s="123"/>
      <c r="AH86" s="123"/>
      <c r="AI86" s="123"/>
      <c r="AJ86" s="123"/>
      <c r="AM86" s="117">
        <f t="shared" si="6"/>
        <v>0</v>
      </c>
      <c r="AN86" s="117">
        <f t="shared" si="7"/>
        <v>0</v>
      </c>
    </row>
    <row r="87" spans="1:42" ht="13.5" hidden="1" customHeight="1">
      <c r="B87" s="124"/>
      <c r="C87" s="125"/>
      <c r="D87" s="125"/>
      <c r="E87" s="125"/>
      <c r="F87" s="124"/>
      <c r="G87" s="128"/>
      <c r="H87" s="124"/>
      <c r="I87" s="128"/>
      <c r="J87" s="124"/>
      <c r="K87" s="124"/>
      <c r="L87" s="124"/>
      <c r="M87" s="126"/>
      <c r="N87" s="121"/>
      <c r="O87" s="121"/>
      <c r="P87" s="121"/>
      <c r="Q87" s="125"/>
      <c r="R87" s="124"/>
      <c r="S87" s="121"/>
      <c r="T87" s="121"/>
      <c r="U87" s="129"/>
      <c r="V87" s="121"/>
      <c r="W87" s="121"/>
      <c r="X87" s="124"/>
      <c r="Y87" s="121"/>
      <c r="Z87" s="121"/>
      <c r="AA87" s="121"/>
      <c r="AB87" s="121"/>
      <c r="AC87" s="123"/>
      <c r="AD87" s="123"/>
      <c r="AE87" s="124"/>
      <c r="AF87" s="123"/>
      <c r="AG87" s="123"/>
      <c r="AH87" s="123"/>
      <c r="AI87" s="123"/>
      <c r="AJ87" s="123"/>
      <c r="AM87" s="117">
        <f t="shared" si="6"/>
        <v>0</v>
      </c>
      <c r="AN87" s="117">
        <f t="shared" si="7"/>
        <v>0</v>
      </c>
    </row>
    <row r="88" spans="1:42" ht="13.5" hidden="1" customHeight="1">
      <c r="B88" s="124"/>
      <c r="C88" s="125"/>
      <c r="D88" s="125"/>
      <c r="E88" s="125"/>
      <c r="F88" s="124"/>
      <c r="G88" s="128"/>
      <c r="H88" s="124"/>
      <c r="I88" s="128"/>
      <c r="J88" s="124"/>
      <c r="K88" s="124"/>
      <c r="L88" s="124"/>
      <c r="M88" s="126"/>
      <c r="N88" s="121"/>
      <c r="O88" s="121"/>
      <c r="P88" s="121"/>
      <c r="Q88" s="125"/>
      <c r="R88" s="124"/>
      <c r="S88" s="121"/>
      <c r="T88" s="121"/>
      <c r="U88" s="126"/>
      <c r="V88" s="121"/>
      <c r="W88" s="121"/>
      <c r="X88" s="124"/>
      <c r="Y88" s="121"/>
      <c r="Z88" s="121"/>
      <c r="AA88" s="121"/>
      <c r="AB88" s="121"/>
      <c r="AC88" s="123"/>
      <c r="AD88" s="123"/>
      <c r="AE88" s="124"/>
      <c r="AF88" s="123"/>
      <c r="AG88" s="123"/>
      <c r="AH88" s="123"/>
      <c r="AI88" s="123"/>
      <c r="AJ88" s="123"/>
      <c r="AM88" s="117">
        <f t="shared" si="6"/>
        <v>0</v>
      </c>
      <c r="AN88" s="117">
        <f t="shared" si="7"/>
        <v>0</v>
      </c>
    </row>
    <row r="89" spans="1:42" s="121" customFormat="1" ht="13.5" hidden="1" customHeight="1">
      <c r="B89" s="127"/>
      <c r="C89" s="125"/>
      <c r="D89" s="125"/>
      <c r="E89" s="125"/>
      <c r="F89" s="127"/>
      <c r="G89" s="128"/>
      <c r="H89" s="124"/>
      <c r="I89" s="128"/>
      <c r="J89" s="124"/>
      <c r="K89" s="124"/>
      <c r="L89" s="127"/>
      <c r="M89" s="126"/>
      <c r="Q89" s="125"/>
      <c r="R89" s="124"/>
      <c r="X89" s="124"/>
      <c r="AC89" s="123"/>
      <c r="AD89" s="123"/>
      <c r="AE89" s="124"/>
      <c r="AF89" s="123"/>
      <c r="AG89" s="123"/>
      <c r="AH89" s="123"/>
      <c r="AI89" s="123"/>
      <c r="AJ89" s="123"/>
      <c r="AM89" s="121">
        <f t="shared" si="6"/>
        <v>0</v>
      </c>
      <c r="AN89" s="121">
        <f t="shared" si="7"/>
        <v>0</v>
      </c>
      <c r="AO89" s="465"/>
    </row>
    <row r="90" spans="1:42" s="121" customFormat="1" ht="13.5" hidden="1" customHeight="1">
      <c r="B90" s="124"/>
      <c r="C90" s="125"/>
      <c r="D90" s="125"/>
      <c r="E90" s="125"/>
      <c r="F90" s="124"/>
      <c r="G90" s="124"/>
      <c r="H90" s="124"/>
      <c r="I90" s="124"/>
      <c r="J90" s="124"/>
      <c r="K90" s="124"/>
      <c r="L90" s="124"/>
      <c r="M90" s="126"/>
      <c r="Q90" s="125"/>
      <c r="R90" s="124"/>
      <c r="AC90" s="123"/>
      <c r="AD90" s="123"/>
      <c r="AE90" s="123"/>
      <c r="AF90" s="123"/>
      <c r="AG90" s="123"/>
      <c r="AH90" s="123"/>
      <c r="AI90" s="123"/>
      <c r="AJ90" s="123"/>
      <c r="AM90" s="121">
        <f t="shared" si="6"/>
        <v>0</v>
      </c>
      <c r="AN90" s="121">
        <f t="shared" si="7"/>
        <v>0</v>
      </c>
      <c r="AO90" s="465"/>
    </row>
    <row r="91" spans="1:42" s="121" customFormat="1" ht="13.5" hidden="1" customHeight="1">
      <c r="B91" s="119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20"/>
      <c r="N91" s="117"/>
      <c r="O91" s="117"/>
      <c r="P91" s="117"/>
      <c r="Q91" s="119"/>
      <c r="R91" s="122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8"/>
      <c r="AD91" s="118"/>
      <c r="AE91" s="118"/>
      <c r="AF91" s="118"/>
      <c r="AG91" s="118"/>
      <c r="AH91" s="118"/>
      <c r="AI91" s="118"/>
      <c r="AJ91" s="118"/>
      <c r="AM91" s="121">
        <f t="shared" si="6"/>
        <v>0</v>
      </c>
      <c r="AN91" s="121">
        <f t="shared" si="7"/>
        <v>0</v>
      </c>
      <c r="AO91" s="465"/>
    </row>
    <row r="92" spans="1:42" s="121" customFormat="1" ht="13.5" hidden="1" customHeight="1">
      <c r="B92" s="119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20"/>
      <c r="N92" s="117"/>
      <c r="O92" s="117"/>
      <c r="P92" s="117"/>
      <c r="Q92" s="119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8"/>
      <c r="AD92" s="118"/>
      <c r="AE92" s="118"/>
      <c r="AF92" s="118"/>
      <c r="AG92" s="118"/>
      <c r="AH92" s="118"/>
      <c r="AI92" s="118"/>
      <c r="AJ92" s="118"/>
      <c r="AM92" s="121">
        <f t="shared" si="6"/>
        <v>0</v>
      </c>
      <c r="AN92" s="121">
        <f t="shared" si="7"/>
        <v>0</v>
      </c>
      <c r="AO92" s="465"/>
    </row>
    <row r="93" spans="1:42" s="121" customFormat="1" ht="13.5" hidden="1" customHeight="1">
      <c r="B93" s="119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20"/>
      <c r="N93" s="117"/>
      <c r="O93" s="117"/>
      <c r="P93" s="117"/>
      <c r="Q93" s="119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8"/>
      <c r="AD93" s="118"/>
      <c r="AE93" s="118"/>
      <c r="AF93" s="118"/>
      <c r="AG93" s="118"/>
      <c r="AH93" s="118"/>
      <c r="AI93" s="118"/>
      <c r="AJ93" s="118"/>
      <c r="AM93" s="121">
        <f t="shared" si="6"/>
        <v>0</v>
      </c>
      <c r="AN93" s="121">
        <f t="shared" si="7"/>
        <v>0</v>
      </c>
      <c r="AO93" s="465"/>
    </row>
    <row r="94" spans="1:42" ht="13.5" hidden="1" customHeight="1">
      <c r="AM94" s="117">
        <f t="shared" si="6"/>
        <v>0</v>
      </c>
      <c r="AN94" s="117">
        <f t="shared" si="7"/>
        <v>0</v>
      </c>
    </row>
    <row r="95" spans="1:42" ht="13.5" hidden="1" customHeight="1">
      <c r="AM95" s="117">
        <f t="shared" si="6"/>
        <v>0</v>
      </c>
      <c r="AN95" s="117">
        <f t="shared" si="7"/>
        <v>0</v>
      </c>
    </row>
    <row r="96" spans="1:42" ht="13.5" hidden="1" customHeight="1">
      <c r="AM96" s="117">
        <f t="shared" si="6"/>
        <v>0</v>
      </c>
      <c r="AN96" s="117">
        <f t="shared" si="7"/>
        <v>0</v>
      </c>
    </row>
    <row r="97" spans="39:40" ht="13.5" hidden="1" customHeight="1">
      <c r="AM97" s="117">
        <f t="shared" si="6"/>
        <v>0</v>
      </c>
      <c r="AN97" s="117">
        <f t="shared" si="7"/>
        <v>0</v>
      </c>
    </row>
    <row r="98" spans="39:40" ht="13.5" hidden="1" customHeight="1">
      <c r="AM98" s="117">
        <f t="shared" si="6"/>
        <v>0</v>
      </c>
      <c r="AN98" s="117">
        <f t="shared" si="7"/>
        <v>0</v>
      </c>
    </row>
    <row r="99" spans="39:40" ht="13.5" hidden="1" customHeight="1">
      <c r="AM99" s="117">
        <f t="shared" si="6"/>
        <v>0</v>
      </c>
      <c r="AN99" s="117">
        <f t="shared" si="7"/>
        <v>0</v>
      </c>
    </row>
    <row r="100" spans="39:40" ht="13.5" hidden="1" customHeight="1">
      <c r="AM100" s="117">
        <f t="shared" si="6"/>
        <v>0</v>
      </c>
      <c r="AN100" s="117">
        <f t="shared" si="7"/>
        <v>0</v>
      </c>
    </row>
    <row r="101" spans="39:40" ht="13.5" hidden="1" customHeight="1">
      <c r="AM101" s="117">
        <f t="shared" si="6"/>
        <v>0</v>
      </c>
      <c r="AN101" s="117">
        <f t="shared" si="7"/>
        <v>0</v>
      </c>
    </row>
    <row r="102" spans="39:40" ht="13.5" hidden="1" customHeight="1">
      <c r="AM102" s="117">
        <f t="shared" si="6"/>
        <v>0</v>
      </c>
      <c r="AN102" s="117">
        <f t="shared" si="7"/>
        <v>0</v>
      </c>
    </row>
    <row r="103" spans="39:40" ht="13.5" hidden="1" customHeight="1">
      <c r="AM103" s="117">
        <f t="shared" si="6"/>
        <v>0</v>
      </c>
      <c r="AN103" s="117">
        <f t="shared" si="7"/>
        <v>0</v>
      </c>
    </row>
    <row r="104" spans="39:40" ht="13.5" hidden="1" customHeight="1">
      <c r="AM104" s="117">
        <f t="shared" si="6"/>
        <v>0</v>
      </c>
      <c r="AN104" s="117">
        <f t="shared" si="7"/>
        <v>0</v>
      </c>
    </row>
    <row r="105" spans="39:40" ht="13.5" hidden="1" customHeight="1">
      <c r="AM105" s="117">
        <f t="shared" si="6"/>
        <v>0</v>
      </c>
      <c r="AN105" s="117">
        <f t="shared" si="7"/>
        <v>0</v>
      </c>
    </row>
    <row r="106" spans="39:40" ht="13.5" hidden="1" customHeight="1">
      <c r="AM106" s="117">
        <f t="shared" si="6"/>
        <v>0</v>
      </c>
      <c r="AN106" s="117">
        <f t="shared" si="7"/>
        <v>0</v>
      </c>
    </row>
    <row r="107" spans="39:40" ht="13.5" hidden="1" customHeight="1">
      <c r="AM107" s="117">
        <f t="shared" si="6"/>
        <v>0</v>
      </c>
      <c r="AN107" s="117">
        <f t="shared" si="7"/>
        <v>0</v>
      </c>
    </row>
    <row r="108" spans="39:40" ht="13.5" hidden="1" customHeight="1">
      <c r="AM108" s="117">
        <f t="shared" si="6"/>
        <v>0</v>
      </c>
      <c r="AN108" s="117">
        <f t="shared" si="7"/>
        <v>0</v>
      </c>
    </row>
    <row r="109" spans="39:40" ht="13.5" hidden="1" customHeight="1">
      <c r="AM109" s="117">
        <f t="shared" si="6"/>
        <v>0</v>
      </c>
      <c r="AN109" s="117">
        <f t="shared" si="7"/>
        <v>0</v>
      </c>
    </row>
    <row r="110" spans="39:40" ht="13.5" hidden="1" customHeight="1">
      <c r="AM110" s="117">
        <f t="shared" si="6"/>
        <v>0</v>
      </c>
      <c r="AN110" s="117">
        <f t="shared" si="7"/>
        <v>0</v>
      </c>
    </row>
    <row r="111" spans="39:40" ht="13.5" hidden="1" customHeight="1">
      <c r="AM111" s="117">
        <f t="shared" si="6"/>
        <v>0</v>
      </c>
      <c r="AN111" s="117">
        <f t="shared" si="7"/>
        <v>0</v>
      </c>
    </row>
    <row r="112" spans="39:40" ht="13.5" hidden="1" customHeight="1">
      <c r="AM112" s="117">
        <f t="shared" si="6"/>
        <v>0</v>
      </c>
      <c r="AN112" s="117">
        <f t="shared" si="7"/>
        <v>0</v>
      </c>
    </row>
    <row r="113" spans="39:40" ht="13.5" hidden="1" customHeight="1">
      <c r="AM113" s="117">
        <f t="shared" si="6"/>
        <v>0</v>
      </c>
      <c r="AN113" s="117">
        <f t="shared" si="7"/>
        <v>0</v>
      </c>
    </row>
    <row r="114" spans="39:40" ht="13.5" hidden="1" customHeight="1">
      <c r="AM114" s="117">
        <f t="shared" si="6"/>
        <v>0</v>
      </c>
      <c r="AN114" s="117">
        <f t="shared" si="7"/>
        <v>0</v>
      </c>
    </row>
    <row r="115" spans="39:40" ht="13.5" hidden="1" customHeight="1">
      <c r="AM115" s="117">
        <f t="shared" si="6"/>
        <v>0</v>
      </c>
      <c r="AN115" s="117">
        <f t="shared" si="7"/>
        <v>0</v>
      </c>
    </row>
    <row r="116" spans="39:40" ht="13.5" hidden="1" customHeight="1">
      <c r="AM116" s="117">
        <f t="shared" si="6"/>
        <v>0</v>
      </c>
      <c r="AN116" s="117">
        <f t="shared" si="7"/>
        <v>0</v>
      </c>
    </row>
    <row r="117" spans="39:40" ht="13.5" hidden="1" customHeight="1">
      <c r="AM117" s="117">
        <f t="shared" si="6"/>
        <v>0</v>
      </c>
      <c r="AN117" s="117">
        <f t="shared" si="7"/>
        <v>0</v>
      </c>
    </row>
    <row r="118" spans="39:40" ht="13.5" hidden="1" customHeight="1">
      <c r="AM118" s="117">
        <f t="shared" si="6"/>
        <v>0</v>
      </c>
      <c r="AN118" s="117">
        <f t="shared" si="7"/>
        <v>0</v>
      </c>
    </row>
    <row r="119" spans="39:40" ht="13.5" hidden="1" customHeight="1">
      <c r="AM119" s="117">
        <f t="shared" si="6"/>
        <v>0</v>
      </c>
      <c r="AN119" s="117">
        <f t="shared" si="7"/>
        <v>0</v>
      </c>
    </row>
    <row r="120" spans="39:40" ht="13.5" hidden="1" customHeight="1">
      <c r="AM120" s="117">
        <f t="shared" si="6"/>
        <v>0</v>
      </c>
      <c r="AN120" s="117">
        <f t="shared" si="7"/>
        <v>0</v>
      </c>
    </row>
    <row r="121" spans="39:40" ht="13.5" hidden="1" customHeight="1">
      <c r="AM121" s="117">
        <f t="shared" si="6"/>
        <v>0</v>
      </c>
      <c r="AN121" s="117">
        <f t="shared" si="7"/>
        <v>0</v>
      </c>
    </row>
    <row r="122" spans="39:40" ht="13.5" hidden="1" customHeight="1">
      <c r="AM122" s="117">
        <f t="shared" si="6"/>
        <v>0</v>
      </c>
      <c r="AN122" s="117">
        <f t="shared" si="7"/>
        <v>0</v>
      </c>
    </row>
    <row r="123" spans="39:40" ht="13.5" hidden="1" customHeight="1">
      <c r="AM123" s="117">
        <f t="shared" si="6"/>
        <v>0</v>
      </c>
      <c r="AN123" s="117">
        <f t="shared" si="7"/>
        <v>0</v>
      </c>
    </row>
    <row r="124" spans="39:40" ht="13.5" hidden="1" customHeight="1">
      <c r="AM124" s="117">
        <f t="shared" si="6"/>
        <v>0</v>
      </c>
      <c r="AN124" s="117">
        <f t="shared" si="7"/>
        <v>0</v>
      </c>
    </row>
    <row r="125" spans="39:40" ht="13.5" hidden="1" customHeight="1">
      <c r="AM125" s="117">
        <f t="shared" si="6"/>
        <v>0</v>
      </c>
      <c r="AN125" s="117">
        <f t="shared" si="7"/>
        <v>0</v>
      </c>
    </row>
    <row r="126" spans="39:40" ht="13.5" hidden="1" customHeight="1">
      <c r="AM126" s="117">
        <f t="shared" si="6"/>
        <v>0</v>
      </c>
      <c r="AN126" s="117">
        <f t="shared" si="7"/>
        <v>0</v>
      </c>
    </row>
    <row r="127" spans="39:40" ht="13.5" hidden="1" customHeight="1">
      <c r="AM127" s="117">
        <f t="shared" si="6"/>
        <v>0</v>
      </c>
      <c r="AN127" s="117">
        <f t="shared" si="7"/>
        <v>0</v>
      </c>
    </row>
    <row r="128" spans="39:40" ht="13.5" hidden="1" customHeight="1">
      <c r="AM128" s="117">
        <f t="shared" si="6"/>
        <v>0</v>
      </c>
      <c r="AN128" s="117">
        <f t="shared" si="7"/>
        <v>0</v>
      </c>
    </row>
    <row r="129" spans="39:40" ht="13.5" hidden="1" customHeight="1">
      <c r="AM129" s="117">
        <f t="shared" si="6"/>
        <v>0</v>
      </c>
      <c r="AN129" s="117">
        <f t="shared" si="7"/>
        <v>0</v>
      </c>
    </row>
    <row r="130" spans="39:40" ht="13.5" hidden="1" customHeight="1">
      <c r="AM130" s="117">
        <f t="shared" si="6"/>
        <v>0</v>
      </c>
      <c r="AN130" s="117">
        <f t="shared" si="7"/>
        <v>0</v>
      </c>
    </row>
    <row r="131" spans="39:40" ht="13.5" hidden="1" customHeight="1">
      <c r="AM131" s="117">
        <f t="shared" si="6"/>
        <v>0</v>
      </c>
      <c r="AN131" s="117">
        <f t="shared" si="7"/>
        <v>0</v>
      </c>
    </row>
    <row r="132" spans="39:40" ht="13.5" hidden="1" customHeight="1">
      <c r="AM132" s="117">
        <f t="shared" si="6"/>
        <v>0</v>
      </c>
      <c r="AN132" s="117">
        <f t="shared" si="7"/>
        <v>0</v>
      </c>
    </row>
    <row r="133" spans="39:40" ht="13.5" hidden="1" customHeight="1">
      <c r="AM133" s="117">
        <f t="shared" si="6"/>
        <v>0</v>
      </c>
      <c r="AN133" s="117">
        <f t="shared" si="7"/>
        <v>0</v>
      </c>
    </row>
    <row r="134" spans="39:40" ht="13.5" hidden="1" customHeight="1">
      <c r="AM134" s="117">
        <f t="shared" si="6"/>
        <v>0</v>
      </c>
      <c r="AN134" s="117">
        <f t="shared" si="7"/>
        <v>0</v>
      </c>
    </row>
    <row r="135" spans="39:40" ht="13.5" hidden="1" customHeight="1">
      <c r="AM135" s="117">
        <f t="shared" si="6"/>
        <v>0</v>
      </c>
      <c r="AN135" s="117">
        <f t="shared" si="7"/>
        <v>0</v>
      </c>
    </row>
    <row r="136" spans="39:40" ht="13.5" hidden="1" customHeight="1">
      <c r="AM136" s="117">
        <f t="shared" si="6"/>
        <v>0</v>
      </c>
      <c r="AN136" s="117">
        <f t="shared" si="7"/>
        <v>0</v>
      </c>
    </row>
    <row r="137" spans="39:40" ht="13.5" hidden="1" customHeight="1">
      <c r="AM137" s="117">
        <f t="shared" si="6"/>
        <v>0</v>
      </c>
      <c r="AN137" s="117">
        <f t="shared" si="7"/>
        <v>0</v>
      </c>
    </row>
    <row r="138" spans="39:40" ht="13.5" hidden="1" customHeight="1">
      <c r="AM138" s="117">
        <f t="shared" si="6"/>
        <v>0</v>
      </c>
      <c r="AN138" s="117">
        <f t="shared" si="7"/>
        <v>0</v>
      </c>
    </row>
    <row r="139" spans="39:40" ht="13.5" hidden="1" customHeight="1">
      <c r="AM139" s="117">
        <f t="shared" si="6"/>
        <v>0</v>
      </c>
      <c r="AN139" s="117">
        <f t="shared" si="7"/>
        <v>0</v>
      </c>
    </row>
    <row r="140" spans="39:40" ht="13.5" hidden="1" customHeight="1">
      <c r="AM140" s="117">
        <f t="shared" si="6"/>
        <v>0</v>
      </c>
      <c r="AN140" s="117">
        <f t="shared" si="7"/>
        <v>0</v>
      </c>
    </row>
    <row r="141" spans="39:40" ht="13.5" hidden="1" customHeight="1">
      <c r="AM141" s="117">
        <f t="shared" si="6"/>
        <v>0</v>
      </c>
      <c r="AN141" s="117">
        <f t="shared" si="7"/>
        <v>0</v>
      </c>
    </row>
    <row r="142" spans="39:40" ht="13.5" hidden="1" customHeight="1">
      <c r="AM142" s="117">
        <f t="shared" si="6"/>
        <v>0</v>
      </c>
      <c r="AN142" s="117">
        <f t="shared" si="7"/>
        <v>0</v>
      </c>
    </row>
    <row r="143" spans="39:40" ht="13.5" hidden="1" customHeight="1">
      <c r="AM143" s="117">
        <f t="shared" si="6"/>
        <v>0</v>
      </c>
      <c r="AN143" s="117">
        <f t="shared" si="7"/>
        <v>0</v>
      </c>
    </row>
    <row r="144" spans="39:40" ht="13.5" hidden="1" customHeight="1">
      <c r="AM144" s="117">
        <f t="shared" si="6"/>
        <v>0</v>
      </c>
      <c r="AN144" s="117">
        <f t="shared" si="7"/>
        <v>0</v>
      </c>
    </row>
    <row r="145" spans="39:40" ht="13.5" hidden="1" customHeight="1">
      <c r="AM145" s="117">
        <f t="shared" si="6"/>
        <v>0</v>
      </c>
      <c r="AN145" s="117">
        <f t="shared" si="7"/>
        <v>0</v>
      </c>
    </row>
    <row r="146" spans="39:40" ht="13.5" hidden="1" customHeight="1">
      <c r="AM146" s="117">
        <f t="shared" ref="AM146:AM176" si="10">(E146*G146^3+(D146/2-G146/2)*F146^3)/3/10000</f>
        <v>0</v>
      </c>
      <c r="AN146" s="117">
        <f t="shared" ref="AN146:AN176" si="11">(E146^3*G146^3/144+((D146/2-G146/2)*F146^3)/36)/1000000</f>
        <v>0</v>
      </c>
    </row>
    <row r="147" spans="39:40" ht="13.5" hidden="1" customHeight="1">
      <c r="AM147" s="117">
        <f t="shared" si="10"/>
        <v>0</v>
      </c>
      <c r="AN147" s="117">
        <f t="shared" si="11"/>
        <v>0</v>
      </c>
    </row>
    <row r="148" spans="39:40" ht="13.5" hidden="1" customHeight="1">
      <c r="AM148" s="117">
        <f t="shared" si="10"/>
        <v>0</v>
      </c>
      <c r="AN148" s="117">
        <f t="shared" si="11"/>
        <v>0</v>
      </c>
    </row>
    <row r="149" spans="39:40" ht="13.5" hidden="1" customHeight="1">
      <c r="AM149" s="117">
        <f t="shared" si="10"/>
        <v>0</v>
      </c>
      <c r="AN149" s="117">
        <f t="shared" si="11"/>
        <v>0</v>
      </c>
    </row>
    <row r="150" spans="39:40" ht="13.5" hidden="1" customHeight="1">
      <c r="AM150" s="117">
        <f t="shared" si="10"/>
        <v>0</v>
      </c>
      <c r="AN150" s="117">
        <f t="shared" si="11"/>
        <v>0</v>
      </c>
    </row>
    <row r="151" spans="39:40" ht="13.5" hidden="1" customHeight="1">
      <c r="AM151" s="117">
        <f t="shared" si="10"/>
        <v>0</v>
      </c>
      <c r="AN151" s="117">
        <f t="shared" si="11"/>
        <v>0</v>
      </c>
    </row>
    <row r="152" spans="39:40" ht="13.5" hidden="1" customHeight="1">
      <c r="AM152" s="117">
        <f t="shared" si="10"/>
        <v>0</v>
      </c>
      <c r="AN152" s="117">
        <f t="shared" si="11"/>
        <v>0</v>
      </c>
    </row>
    <row r="153" spans="39:40" ht="13.5" hidden="1" customHeight="1">
      <c r="AM153" s="117">
        <f t="shared" si="10"/>
        <v>0</v>
      </c>
      <c r="AN153" s="117">
        <f t="shared" si="11"/>
        <v>0</v>
      </c>
    </row>
    <row r="154" spans="39:40" ht="13.5" hidden="1" customHeight="1">
      <c r="AM154" s="117">
        <f t="shared" si="10"/>
        <v>0</v>
      </c>
      <c r="AN154" s="117">
        <f t="shared" si="11"/>
        <v>0</v>
      </c>
    </row>
    <row r="155" spans="39:40" ht="13.5" hidden="1" customHeight="1">
      <c r="AM155" s="117">
        <f t="shared" si="10"/>
        <v>0</v>
      </c>
      <c r="AN155" s="117">
        <f t="shared" si="11"/>
        <v>0</v>
      </c>
    </row>
    <row r="156" spans="39:40" ht="13.5" hidden="1" customHeight="1">
      <c r="AM156" s="117">
        <f t="shared" si="10"/>
        <v>0</v>
      </c>
      <c r="AN156" s="117">
        <f t="shared" si="11"/>
        <v>0</v>
      </c>
    </row>
    <row r="157" spans="39:40" ht="13.5" hidden="1" customHeight="1">
      <c r="AM157" s="117">
        <f t="shared" si="10"/>
        <v>0</v>
      </c>
      <c r="AN157" s="117">
        <f t="shared" si="11"/>
        <v>0</v>
      </c>
    </row>
    <row r="158" spans="39:40" ht="13.5" hidden="1" customHeight="1">
      <c r="AM158" s="117">
        <f t="shared" si="10"/>
        <v>0</v>
      </c>
      <c r="AN158" s="117">
        <f t="shared" si="11"/>
        <v>0</v>
      </c>
    </row>
    <row r="159" spans="39:40" ht="13.5" hidden="1" customHeight="1">
      <c r="AM159" s="117">
        <f t="shared" si="10"/>
        <v>0</v>
      </c>
      <c r="AN159" s="117">
        <f t="shared" si="11"/>
        <v>0</v>
      </c>
    </row>
    <row r="160" spans="39:40" ht="13.5" hidden="1" customHeight="1">
      <c r="AM160" s="117">
        <f t="shared" si="10"/>
        <v>0</v>
      </c>
      <c r="AN160" s="117">
        <f t="shared" si="11"/>
        <v>0</v>
      </c>
    </row>
    <row r="161" spans="39:40" ht="13.5" hidden="1" customHeight="1">
      <c r="AM161" s="117">
        <f t="shared" si="10"/>
        <v>0</v>
      </c>
      <c r="AN161" s="117">
        <f t="shared" si="11"/>
        <v>0</v>
      </c>
    </row>
    <row r="162" spans="39:40" ht="13.5" hidden="1" customHeight="1">
      <c r="AM162" s="117">
        <f t="shared" si="10"/>
        <v>0</v>
      </c>
      <c r="AN162" s="117">
        <f t="shared" si="11"/>
        <v>0</v>
      </c>
    </row>
    <row r="163" spans="39:40" ht="13.5" hidden="1" customHeight="1">
      <c r="AM163" s="117">
        <f t="shared" si="10"/>
        <v>0</v>
      </c>
      <c r="AN163" s="117">
        <f t="shared" si="11"/>
        <v>0</v>
      </c>
    </row>
    <row r="164" spans="39:40" ht="13.5" hidden="1" customHeight="1">
      <c r="AM164" s="117">
        <f t="shared" si="10"/>
        <v>0</v>
      </c>
      <c r="AN164" s="117">
        <f t="shared" si="11"/>
        <v>0</v>
      </c>
    </row>
    <row r="165" spans="39:40" ht="13.5" hidden="1" customHeight="1">
      <c r="AM165" s="117">
        <f t="shared" si="10"/>
        <v>0</v>
      </c>
      <c r="AN165" s="117">
        <f t="shared" si="11"/>
        <v>0</v>
      </c>
    </row>
    <row r="166" spans="39:40" ht="13.5" hidden="1" customHeight="1">
      <c r="AM166" s="117">
        <f t="shared" si="10"/>
        <v>0</v>
      </c>
      <c r="AN166" s="117">
        <f t="shared" si="11"/>
        <v>0</v>
      </c>
    </row>
    <row r="167" spans="39:40" ht="13.5" hidden="1" customHeight="1">
      <c r="AM167" s="117">
        <f t="shared" si="10"/>
        <v>0</v>
      </c>
      <c r="AN167" s="117">
        <f t="shared" si="11"/>
        <v>0</v>
      </c>
    </row>
    <row r="168" spans="39:40" ht="13.5" hidden="1" customHeight="1">
      <c r="AM168" s="117">
        <f t="shared" si="10"/>
        <v>0</v>
      </c>
      <c r="AN168" s="117">
        <f t="shared" si="11"/>
        <v>0</v>
      </c>
    </row>
    <row r="169" spans="39:40" ht="13.5" hidden="1" customHeight="1">
      <c r="AM169" s="117">
        <f t="shared" si="10"/>
        <v>0</v>
      </c>
      <c r="AN169" s="117">
        <f t="shared" si="11"/>
        <v>0</v>
      </c>
    </row>
    <row r="170" spans="39:40" ht="13.5" hidden="1" customHeight="1">
      <c r="AM170" s="117">
        <f t="shared" si="10"/>
        <v>0</v>
      </c>
      <c r="AN170" s="117">
        <f t="shared" si="11"/>
        <v>0</v>
      </c>
    </row>
    <row r="171" spans="39:40" ht="13.5" hidden="1" customHeight="1">
      <c r="AM171" s="117">
        <f t="shared" si="10"/>
        <v>0</v>
      </c>
      <c r="AN171" s="117">
        <f t="shared" si="11"/>
        <v>0</v>
      </c>
    </row>
    <row r="172" spans="39:40" ht="13.5" hidden="1" customHeight="1">
      <c r="AM172" s="117">
        <f t="shared" si="10"/>
        <v>0</v>
      </c>
      <c r="AN172" s="117">
        <f t="shared" si="11"/>
        <v>0</v>
      </c>
    </row>
    <row r="173" spans="39:40" ht="13.5" hidden="1" customHeight="1">
      <c r="AM173" s="117">
        <f t="shared" si="10"/>
        <v>0</v>
      </c>
      <c r="AN173" s="117">
        <f t="shared" si="11"/>
        <v>0</v>
      </c>
    </row>
    <row r="174" spans="39:40" ht="13.5" hidden="1" customHeight="1">
      <c r="AM174" s="117">
        <f t="shared" si="10"/>
        <v>0</v>
      </c>
      <c r="AN174" s="117">
        <f t="shared" si="11"/>
        <v>0</v>
      </c>
    </row>
    <row r="175" spans="39:40" ht="13.5" hidden="1" customHeight="1">
      <c r="AM175" s="117">
        <f t="shared" si="10"/>
        <v>0</v>
      </c>
      <c r="AN175" s="117">
        <f t="shared" si="11"/>
        <v>0</v>
      </c>
    </row>
    <row r="176" spans="39:40" ht="13.5" hidden="1" customHeight="1">
      <c r="AM176" s="117">
        <f t="shared" si="10"/>
        <v>0</v>
      </c>
      <c r="AN176" s="117">
        <f t="shared" si="11"/>
        <v>0</v>
      </c>
    </row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4.1" customHeight="1"/>
    <row r="325" ht="0" hidden="1" customHeight="1"/>
    <row r="326" ht="0" hidden="1" customHeight="1"/>
    <row r="327" ht="0" hidden="1" customHeight="1"/>
    <row r="328" ht="0" hidden="1" customHeight="1"/>
    <row r="329" ht="0" hidden="1" customHeight="1"/>
    <row r="330" ht="0" hidden="1" customHeight="1"/>
    <row r="331" ht="0" hidden="1" customHeight="1"/>
    <row r="332" ht="0" hidden="1" customHeight="1"/>
    <row r="333" ht="0" hidden="1" customHeight="1"/>
    <row r="334" ht="0" hidden="1" customHeight="1"/>
    <row r="335" ht="0" hidden="1" customHeight="1"/>
    <row r="336" ht="0" hidden="1" customHeight="1"/>
    <row r="337" ht="0" hidden="1" customHeight="1"/>
    <row r="338" ht="0" hidden="1" customHeight="1"/>
    <row r="339" ht="0" hidden="1" customHeight="1"/>
    <row r="340" ht="0" hidden="1" customHeight="1"/>
    <row r="341" ht="0" hidden="1" customHeight="1"/>
    <row r="342" ht="0" hidden="1" customHeight="1"/>
    <row r="343" ht="0" hidden="1" customHeight="1"/>
    <row r="344" ht="0" hidden="1" customHeight="1"/>
    <row r="345" ht="0" hidden="1" customHeight="1"/>
    <row r="346" ht="0" hidden="1" customHeight="1"/>
    <row r="347" ht="0" hidden="1" customHeight="1"/>
    <row r="348" ht="0" hidden="1" customHeight="1"/>
    <row r="349" ht="0" hidden="1" customHeight="1"/>
  </sheetData>
  <pageMargins left="0.75" right="0.75" top="1" bottom="1" header="0.4921259845" footer="0.4921259845"/>
  <pageSetup paperSize="9" scale="60" orientation="landscape" horizontalDpi="4294967292" verticalDpi="4294967292" r:id="rId1"/>
  <headerFooter alignWithMargins="0">
    <oddFooter>&amp;LLe &amp;D&amp;CProfilés &amp;A du &amp;F&amp;RPage &amp;P sur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9"/>
  <sheetViews>
    <sheetView zoomScaleNormal="100" workbookViewId="0">
      <pane xSplit="2" ySplit="15" topLeftCell="F76" activePane="bottomRight" state="frozen"/>
      <selection activeCell="U9" sqref="U9"/>
      <selection pane="topRight" activeCell="U9" sqref="U9"/>
      <selection pane="bottomLeft" activeCell="U9" sqref="U9"/>
      <selection pane="bottomRight" activeCell="O11" sqref="O11"/>
    </sheetView>
  </sheetViews>
  <sheetFormatPr defaultColWidth="6.7109375" defaultRowHeight="0" customHeight="1" zeroHeight="1"/>
  <cols>
    <col min="1" max="1" width="4" style="10" bestFit="1" customWidth="1"/>
    <col min="2" max="2" width="14.85546875" style="9" customWidth="1"/>
    <col min="3" max="3" width="4.85546875" style="10" hidden="1" customWidth="1"/>
    <col min="4" max="5" width="5.85546875" style="10" customWidth="1"/>
    <col min="6" max="6" width="5.85546875" style="206" customWidth="1"/>
    <col min="7" max="7" width="5.85546875" style="205" customWidth="1"/>
    <col min="8" max="8" width="4.85546875" style="11" hidden="1" customWidth="1"/>
    <col min="9" max="9" width="7.42578125" style="10" customWidth="1"/>
    <col min="10" max="10" width="5.140625" style="10" hidden="1" customWidth="1"/>
    <col min="11" max="11" width="8.28515625" style="10" customWidth="1"/>
    <col min="12" max="12" width="5.140625" style="10" hidden="1" customWidth="1"/>
    <col min="13" max="13" width="3.85546875" style="204" hidden="1" customWidth="1"/>
    <col min="14" max="14" width="2.85546875" style="10" hidden="1" customWidth="1"/>
    <col min="15" max="15" width="4.140625" style="203" hidden="1" customWidth="1"/>
    <col min="16" max="16" width="3.85546875" style="10" hidden="1" customWidth="1"/>
    <col min="17" max="17" width="3.42578125" style="9" hidden="1" customWidth="1"/>
    <col min="18" max="18" width="4.85546875" style="10" hidden="1" customWidth="1"/>
    <col min="19" max="19" width="6.85546875" style="10" customWidth="1"/>
    <col min="20" max="20" width="5.140625" style="10" customWidth="1"/>
    <col min="21" max="21" width="5.85546875" style="10" customWidth="1"/>
    <col min="22" max="22" width="4.85546875" style="10" customWidth="1"/>
    <col min="23" max="23" width="6.140625" style="10" customWidth="1"/>
    <col min="24" max="24" width="5.85546875" style="10" customWidth="1"/>
    <col min="25" max="26" width="6.140625" style="10" customWidth="1"/>
    <col min="27" max="27" width="5" style="203" customWidth="1"/>
    <col min="28" max="28" width="5.7109375" style="10" customWidth="1"/>
    <col min="29" max="30" width="6.28515625" style="8" customWidth="1"/>
    <col min="31" max="36" width="3.28515625" style="8" hidden="1" customWidth="1"/>
    <col min="37" max="37" width="3" style="10" hidden="1" customWidth="1"/>
    <col min="38" max="40" width="7" style="10" bestFit="1" customWidth="1"/>
    <col min="41" max="41" width="6.5703125" style="475" bestFit="1" customWidth="1"/>
    <col min="42" max="42" width="10" style="10" bestFit="1" customWidth="1"/>
    <col min="43" max="16384" width="6.7109375" style="10"/>
  </cols>
  <sheetData>
    <row r="1" spans="1:45" s="14" customFormat="1" ht="14.1" customHeight="1">
      <c r="B1" s="15"/>
      <c r="F1" s="117"/>
      <c r="G1" s="205"/>
      <c r="H1" s="16"/>
      <c r="M1" s="291"/>
      <c r="O1" s="290"/>
      <c r="Q1" s="15"/>
      <c r="AA1" s="290"/>
      <c r="AC1" s="13"/>
      <c r="AD1" s="13"/>
      <c r="AE1" s="13"/>
      <c r="AF1" s="13"/>
      <c r="AG1" s="13"/>
      <c r="AH1" s="13"/>
      <c r="AI1" s="13"/>
      <c r="AJ1" s="13"/>
      <c r="AO1" s="472"/>
    </row>
    <row r="2" spans="1:45" s="210" customFormat="1" ht="18.75" customHeight="1">
      <c r="B2" s="116" t="s">
        <v>290</v>
      </c>
      <c r="C2" s="115"/>
      <c r="D2" s="115"/>
      <c r="E2" s="115"/>
      <c r="F2" s="125"/>
      <c r="G2" s="289"/>
      <c r="H2" s="115"/>
      <c r="I2" s="112"/>
      <c r="J2" s="115"/>
      <c r="K2" s="115"/>
      <c r="L2" s="114"/>
      <c r="M2" s="288"/>
      <c r="N2" s="115"/>
      <c r="O2" s="287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287"/>
      <c r="AB2" s="115"/>
      <c r="AC2" s="286"/>
      <c r="AD2" s="286"/>
      <c r="AE2" s="286"/>
      <c r="AF2" s="286"/>
      <c r="AG2" s="286"/>
      <c r="AH2" s="286"/>
      <c r="AI2" s="286"/>
      <c r="AJ2" s="286"/>
      <c r="AK2" s="115"/>
      <c r="AO2" s="469"/>
    </row>
    <row r="3" spans="1:45" s="210" customFormat="1" ht="18.75" customHeight="1">
      <c r="B3" s="116" t="s">
        <v>289</v>
      </c>
      <c r="C3" s="115"/>
      <c r="D3" s="115"/>
      <c r="E3" s="115"/>
      <c r="F3" s="125"/>
      <c r="G3" s="289"/>
      <c r="H3" s="115"/>
      <c r="I3" s="112"/>
      <c r="J3" s="115"/>
      <c r="K3" s="115"/>
      <c r="L3" s="114"/>
      <c r="M3" s="288"/>
      <c r="N3" s="115"/>
      <c r="O3" s="287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287"/>
      <c r="AB3" s="115"/>
      <c r="AC3" s="286"/>
      <c r="AD3" s="286"/>
      <c r="AE3" s="286"/>
      <c r="AF3" s="286"/>
      <c r="AG3" s="286"/>
      <c r="AH3" s="286"/>
      <c r="AI3" s="286"/>
      <c r="AJ3" s="286"/>
      <c r="AK3" s="115"/>
      <c r="AO3" s="469"/>
    </row>
    <row r="4" spans="1:45" s="210" customFormat="1" ht="18.75" customHeight="1">
      <c r="B4" s="114"/>
      <c r="C4" s="115"/>
      <c r="D4" s="115"/>
      <c r="E4" s="115"/>
      <c r="F4" s="125"/>
      <c r="G4" s="289"/>
      <c r="H4" s="115"/>
      <c r="I4" s="112"/>
      <c r="J4" s="115"/>
      <c r="K4" s="115"/>
      <c r="L4" s="114"/>
      <c r="M4" s="288"/>
      <c r="N4" s="115"/>
      <c r="O4" s="287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87"/>
      <c r="AB4" s="115"/>
      <c r="AC4" s="286"/>
      <c r="AD4" s="286"/>
      <c r="AE4" s="286"/>
      <c r="AF4" s="286"/>
      <c r="AG4" s="286"/>
      <c r="AH4" s="286"/>
      <c r="AI4" s="286"/>
      <c r="AJ4" s="286"/>
      <c r="AK4" s="115"/>
      <c r="AO4" s="469"/>
    </row>
    <row r="5" spans="1:45" s="210" customFormat="1" ht="14.1" customHeight="1">
      <c r="B5" s="115" t="s">
        <v>288</v>
      </c>
      <c r="C5" s="115"/>
      <c r="D5" s="115"/>
      <c r="E5" s="115"/>
      <c r="F5" s="125"/>
      <c r="G5" s="289"/>
      <c r="H5" s="115"/>
      <c r="I5" s="112"/>
      <c r="J5" s="115"/>
      <c r="K5" s="115"/>
      <c r="L5" s="115"/>
      <c r="M5" s="288"/>
      <c r="N5" s="115"/>
      <c r="O5" s="287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287"/>
      <c r="AB5" s="115"/>
      <c r="AC5" s="286"/>
      <c r="AD5" s="286"/>
      <c r="AE5" s="286"/>
      <c r="AF5" s="286"/>
      <c r="AG5" s="286"/>
      <c r="AH5" s="286"/>
      <c r="AI5" s="286"/>
      <c r="AJ5" s="286"/>
      <c r="AK5" s="115"/>
      <c r="AO5" s="469"/>
    </row>
    <row r="6" spans="1:45" s="210" customFormat="1" ht="14.1" customHeight="1">
      <c r="B6" s="115" t="s">
        <v>287</v>
      </c>
      <c r="C6" s="115"/>
      <c r="D6" s="115"/>
      <c r="E6" s="115"/>
      <c r="F6" s="125"/>
      <c r="G6" s="289"/>
      <c r="H6" s="115"/>
      <c r="I6" s="112"/>
      <c r="J6" s="115"/>
      <c r="K6" s="115"/>
      <c r="L6" s="115"/>
      <c r="M6" s="288"/>
      <c r="N6" s="115"/>
      <c r="O6" s="287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287"/>
      <c r="AB6" s="115"/>
      <c r="AC6" s="286"/>
      <c r="AD6" s="286"/>
      <c r="AE6" s="286"/>
      <c r="AF6" s="286"/>
      <c r="AG6" s="286"/>
      <c r="AH6" s="286"/>
      <c r="AI6" s="286"/>
      <c r="AJ6" s="286"/>
      <c r="AK6" s="115"/>
      <c r="AO6" s="469"/>
    </row>
    <row r="7" spans="1:45" s="210" customFormat="1" ht="14.1" customHeight="1">
      <c r="B7" s="115" t="s">
        <v>286</v>
      </c>
      <c r="C7" s="115"/>
      <c r="D7" s="115"/>
      <c r="E7" s="115"/>
      <c r="F7" s="125"/>
      <c r="G7" s="289"/>
      <c r="H7" s="115"/>
      <c r="I7" s="112"/>
      <c r="J7" s="115"/>
      <c r="K7" s="115"/>
      <c r="L7" s="115"/>
      <c r="M7" s="288"/>
      <c r="N7" s="115"/>
      <c r="O7" s="287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287"/>
      <c r="AB7" s="115"/>
      <c r="AC7" s="286"/>
      <c r="AD7" s="286"/>
      <c r="AE7" s="286"/>
      <c r="AF7" s="286"/>
      <c r="AG7" s="286"/>
      <c r="AH7" s="286"/>
      <c r="AI7" s="286"/>
      <c r="AJ7" s="286"/>
      <c r="AK7" s="115"/>
      <c r="AO7" s="469"/>
    </row>
    <row r="8" spans="1:45" s="210" customFormat="1" ht="14.1" customHeight="1">
      <c r="B8" s="115" t="s">
        <v>285</v>
      </c>
      <c r="C8" s="115"/>
      <c r="D8" s="115"/>
      <c r="E8" s="115"/>
      <c r="F8" s="125"/>
      <c r="G8" s="289"/>
      <c r="H8" s="115"/>
      <c r="I8" s="112"/>
      <c r="J8" s="115"/>
      <c r="K8" s="115"/>
      <c r="L8" s="115"/>
      <c r="M8" s="288"/>
      <c r="N8" s="115"/>
      <c r="O8" s="287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287"/>
      <c r="AB8" s="115"/>
      <c r="AC8" s="286" t="s">
        <v>284</v>
      </c>
      <c r="AD8" s="286"/>
      <c r="AE8" s="286"/>
      <c r="AF8" s="286"/>
      <c r="AG8" s="286"/>
      <c r="AH8" s="286"/>
      <c r="AI8" s="286"/>
      <c r="AJ8" s="286"/>
      <c r="AK8" s="115"/>
      <c r="AO8" s="469"/>
    </row>
    <row r="9" spans="1:45" s="210" customFormat="1" ht="14.1" customHeight="1" thickBot="1">
      <c r="B9" s="115"/>
      <c r="C9" s="115">
        <v>1</v>
      </c>
      <c r="D9" s="115">
        <v>2</v>
      </c>
      <c r="E9" s="115">
        <v>3</v>
      </c>
      <c r="F9" s="115">
        <v>4</v>
      </c>
      <c r="G9" s="115">
        <v>5</v>
      </c>
      <c r="H9" s="115">
        <v>6</v>
      </c>
      <c r="I9" s="115">
        <v>7</v>
      </c>
      <c r="J9" s="115">
        <v>8</v>
      </c>
      <c r="K9" s="115">
        <v>9</v>
      </c>
      <c r="L9" s="115">
        <v>10</v>
      </c>
      <c r="M9" s="115">
        <v>11</v>
      </c>
      <c r="N9" s="115">
        <v>12</v>
      </c>
      <c r="O9" s="115">
        <v>13</v>
      </c>
      <c r="P9" s="115">
        <v>14</v>
      </c>
      <c r="Q9" s="115">
        <v>15</v>
      </c>
      <c r="R9" s="115">
        <v>16</v>
      </c>
      <c r="S9" s="115">
        <v>17</v>
      </c>
      <c r="T9" s="115">
        <v>18</v>
      </c>
      <c r="U9" s="115">
        <v>19</v>
      </c>
      <c r="V9" s="115">
        <v>20</v>
      </c>
      <c r="W9" s="115">
        <v>21</v>
      </c>
      <c r="X9" s="115">
        <v>22</v>
      </c>
      <c r="Y9" s="115">
        <v>23</v>
      </c>
      <c r="Z9" s="115">
        <v>24</v>
      </c>
      <c r="AA9" s="115">
        <v>25</v>
      </c>
      <c r="AB9" s="115">
        <v>26</v>
      </c>
      <c r="AC9" s="115">
        <v>27</v>
      </c>
      <c r="AD9" s="115">
        <v>28</v>
      </c>
      <c r="AE9" s="115">
        <v>29</v>
      </c>
      <c r="AF9" s="115">
        <v>30</v>
      </c>
      <c r="AG9" s="115">
        <v>31</v>
      </c>
      <c r="AH9" s="115">
        <v>32</v>
      </c>
      <c r="AI9" s="115">
        <v>33</v>
      </c>
      <c r="AJ9" s="115">
        <v>34</v>
      </c>
      <c r="AK9" s="115"/>
      <c r="AO9" s="469"/>
    </row>
    <row r="10" spans="1:45" s="210" customFormat="1" ht="14.1" customHeight="1" thickTop="1" thickBot="1">
      <c r="B10" s="104"/>
      <c r="C10" s="108"/>
      <c r="D10" s="104"/>
      <c r="E10" s="106"/>
      <c r="F10" s="285"/>
      <c r="G10" s="284"/>
      <c r="H10" s="103"/>
      <c r="I10" s="107" t="s">
        <v>63</v>
      </c>
      <c r="J10" s="104"/>
      <c r="K10" s="106"/>
      <c r="L10" s="106"/>
      <c r="M10" s="105"/>
      <c r="N10" s="103"/>
      <c r="O10" s="104"/>
      <c r="P10" s="103"/>
      <c r="Q10" s="104"/>
      <c r="R10" s="103"/>
      <c r="S10" s="94"/>
      <c r="T10" s="93"/>
      <c r="U10" s="93"/>
      <c r="V10" s="93"/>
      <c r="W10" s="93"/>
      <c r="X10" s="93" t="s">
        <v>69</v>
      </c>
      <c r="Y10" s="93"/>
      <c r="Z10" s="93"/>
      <c r="AA10" s="93"/>
      <c r="AB10" s="93"/>
      <c r="AC10" s="102"/>
      <c r="AD10" s="101"/>
      <c r="AE10" s="86"/>
      <c r="AF10" s="87"/>
      <c r="AG10" s="87" t="s">
        <v>68</v>
      </c>
      <c r="AH10" s="87"/>
      <c r="AI10" s="87"/>
      <c r="AJ10" s="85"/>
      <c r="AK10" s="11" t="s">
        <v>283</v>
      </c>
      <c r="AO10" s="469"/>
    </row>
    <row r="11" spans="1:45" s="210" customFormat="1" ht="14.1" customHeight="1" thickTop="1" thickBot="1">
      <c r="B11" s="96" t="s">
        <v>63</v>
      </c>
      <c r="C11" s="100"/>
      <c r="D11" s="96"/>
      <c r="E11" s="98"/>
      <c r="F11" s="283" t="s">
        <v>67</v>
      </c>
      <c r="G11" s="282"/>
      <c r="H11" s="95"/>
      <c r="I11" s="99" t="s">
        <v>66</v>
      </c>
      <c r="J11" s="96"/>
      <c r="K11" s="98" t="s">
        <v>65</v>
      </c>
      <c r="L11" s="98"/>
      <c r="M11" s="97"/>
      <c r="N11" s="95"/>
      <c r="O11" s="96" t="s">
        <v>64</v>
      </c>
      <c r="P11" s="95"/>
      <c r="Q11" s="96" t="s">
        <v>63</v>
      </c>
      <c r="R11" s="95"/>
      <c r="S11" s="94"/>
      <c r="T11" s="93" t="s">
        <v>1131</v>
      </c>
      <c r="U11" s="93"/>
      <c r="V11" s="93"/>
      <c r="W11" s="92"/>
      <c r="X11" s="94"/>
      <c r="Y11" s="93" t="s">
        <v>1132</v>
      </c>
      <c r="Z11" s="93"/>
      <c r="AA11" s="92"/>
      <c r="AB11" s="91"/>
      <c r="AC11" s="90"/>
      <c r="AD11" s="89"/>
      <c r="AE11" s="88"/>
      <c r="AF11" s="77"/>
      <c r="AG11" s="77" t="s">
        <v>60</v>
      </c>
      <c r="AH11" s="77"/>
      <c r="AI11" s="77"/>
      <c r="AJ11" s="76"/>
      <c r="AK11" s="11" t="s">
        <v>282</v>
      </c>
      <c r="AL11" s="210" t="s">
        <v>1117</v>
      </c>
      <c r="AO11" s="469"/>
    </row>
    <row r="12" spans="1:45" s="210" customFormat="1" ht="14.1" customHeight="1" thickTop="1">
      <c r="B12" s="83"/>
      <c r="C12" s="82" t="s">
        <v>46</v>
      </c>
      <c r="D12" s="80" t="s">
        <v>59</v>
      </c>
      <c r="E12" s="80" t="s">
        <v>58</v>
      </c>
      <c r="F12" s="281" t="s">
        <v>57</v>
      </c>
      <c r="G12" s="280" t="s">
        <v>56</v>
      </c>
      <c r="H12" s="82" t="s">
        <v>136</v>
      </c>
      <c r="I12" s="82" t="s">
        <v>53</v>
      </c>
      <c r="J12" s="80" t="s">
        <v>135</v>
      </c>
      <c r="K12" s="80" t="s">
        <v>52</v>
      </c>
      <c r="L12" s="80" t="s">
        <v>51</v>
      </c>
      <c r="M12" s="175" t="s">
        <v>50</v>
      </c>
      <c r="N12" s="82" t="s">
        <v>49</v>
      </c>
      <c r="O12" s="80" t="s">
        <v>48</v>
      </c>
      <c r="P12" s="80" t="s">
        <v>47</v>
      </c>
      <c r="Q12" s="83"/>
      <c r="R12" s="82" t="s">
        <v>46</v>
      </c>
      <c r="S12" s="80" t="s">
        <v>1126</v>
      </c>
      <c r="T12" s="80" t="s">
        <v>1127</v>
      </c>
      <c r="U12" s="80" t="s">
        <v>1128</v>
      </c>
      <c r="V12" s="80" t="s">
        <v>1129</v>
      </c>
      <c r="W12" s="82" t="s">
        <v>43</v>
      </c>
      <c r="X12" s="80" t="s">
        <v>1062</v>
      </c>
      <c r="Y12" s="80" t="s">
        <v>1063</v>
      </c>
      <c r="Z12" s="80" t="s">
        <v>1064</v>
      </c>
      <c r="AA12" s="82" t="s">
        <v>1130</v>
      </c>
      <c r="AB12" s="80" t="s">
        <v>40</v>
      </c>
      <c r="AC12" s="210" t="s">
        <v>284</v>
      </c>
      <c r="AD12" s="78" t="s">
        <v>1122</v>
      </c>
      <c r="AE12" s="86"/>
      <c r="AF12" s="87"/>
      <c r="AG12" s="85"/>
      <c r="AH12" s="86"/>
      <c r="AI12" s="87"/>
      <c r="AJ12" s="85"/>
      <c r="AK12" s="11" t="s">
        <v>281</v>
      </c>
      <c r="AL12" s="210" t="s">
        <v>1116</v>
      </c>
      <c r="AM12" s="210" t="s">
        <v>284</v>
      </c>
      <c r="AN12" s="210" t="s">
        <v>1119</v>
      </c>
      <c r="AO12" s="469"/>
    </row>
    <row r="13" spans="1:45" s="159" customFormat="1" ht="13.5" customHeight="1" thickBot="1">
      <c r="B13" s="83"/>
      <c r="C13" s="82" t="s">
        <v>36</v>
      </c>
      <c r="D13" s="80" t="s">
        <v>39</v>
      </c>
      <c r="E13" s="80" t="s">
        <v>30</v>
      </c>
      <c r="F13" s="281" t="s">
        <v>30</v>
      </c>
      <c r="G13" s="280" t="s">
        <v>30</v>
      </c>
      <c r="H13" s="82" t="s">
        <v>30</v>
      </c>
      <c r="I13" s="82" t="s">
        <v>134</v>
      </c>
      <c r="J13" s="80" t="s">
        <v>30</v>
      </c>
      <c r="K13" s="80" t="s">
        <v>30</v>
      </c>
      <c r="L13" s="80"/>
      <c r="M13" s="171" t="s">
        <v>30</v>
      </c>
      <c r="N13" s="82" t="s">
        <v>30</v>
      </c>
      <c r="O13" s="80" t="s">
        <v>133</v>
      </c>
      <c r="P13" s="80" t="s">
        <v>132</v>
      </c>
      <c r="Q13" s="83"/>
      <c r="R13" s="82" t="s">
        <v>36</v>
      </c>
      <c r="S13" s="80" t="s">
        <v>131</v>
      </c>
      <c r="T13" s="80" t="s">
        <v>130</v>
      </c>
      <c r="U13" s="80" t="s">
        <v>130</v>
      </c>
      <c r="V13" s="80" t="s">
        <v>31</v>
      </c>
      <c r="W13" s="82" t="s">
        <v>129</v>
      </c>
      <c r="X13" s="80" t="s">
        <v>128</v>
      </c>
      <c r="Y13" s="80" t="s">
        <v>127</v>
      </c>
      <c r="Z13" s="80" t="s">
        <v>127</v>
      </c>
      <c r="AA13" s="82" t="s">
        <v>31</v>
      </c>
      <c r="AB13" s="80" t="s">
        <v>30</v>
      </c>
      <c r="AC13" s="79" t="s">
        <v>126</v>
      </c>
      <c r="AD13" s="78" t="s">
        <v>125</v>
      </c>
      <c r="AE13" s="88"/>
      <c r="AF13" s="77" t="s">
        <v>27</v>
      </c>
      <c r="AG13" s="76"/>
      <c r="AH13" s="88"/>
      <c r="AI13" s="77" t="s">
        <v>26</v>
      </c>
      <c r="AJ13" s="76"/>
      <c r="AK13" s="11" t="s">
        <v>280</v>
      </c>
      <c r="AL13" s="159" t="s">
        <v>30</v>
      </c>
      <c r="AM13" s="159" t="s">
        <v>126</v>
      </c>
      <c r="AN13" s="159" t="s">
        <v>125</v>
      </c>
      <c r="AO13" s="470"/>
    </row>
    <row r="14" spans="1:45" s="159" customFormat="1" ht="13.5" customHeight="1" thickTop="1" thickBot="1">
      <c r="B14" s="166"/>
      <c r="C14" s="165"/>
      <c r="D14" s="164"/>
      <c r="E14" s="164"/>
      <c r="F14" s="279"/>
      <c r="G14" s="278"/>
      <c r="H14" s="165"/>
      <c r="I14" s="165"/>
      <c r="J14" s="164"/>
      <c r="K14" s="164"/>
      <c r="L14" s="164"/>
      <c r="M14" s="167"/>
      <c r="N14" s="165"/>
      <c r="O14" s="164"/>
      <c r="P14" s="164"/>
      <c r="Q14" s="166"/>
      <c r="R14" s="165"/>
      <c r="S14" s="164"/>
      <c r="T14" s="164"/>
      <c r="U14" s="164"/>
      <c r="V14" s="164"/>
      <c r="W14" s="165"/>
      <c r="X14" s="164"/>
      <c r="Y14" s="164"/>
      <c r="Z14" s="164"/>
      <c r="AA14" s="165"/>
      <c r="AB14" s="164"/>
      <c r="AC14" s="163"/>
      <c r="AD14" s="162"/>
      <c r="AE14" s="277">
        <v>235</v>
      </c>
      <c r="AF14" s="277">
        <v>355</v>
      </c>
      <c r="AG14" s="277">
        <v>460</v>
      </c>
      <c r="AH14" s="277">
        <v>235</v>
      </c>
      <c r="AI14" s="277">
        <v>355</v>
      </c>
      <c r="AJ14" s="67">
        <v>460</v>
      </c>
      <c r="AK14" s="11" t="s">
        <v>53</v>
      </c>
      <c r="AO14" s="470"/>
    </row>
    <row r="15" spans="1:45" s="159" customFormat="1" ht="13.5" customHeight="1" thickTop="1">
      <c r="B15" s="273"/>
      <c r="C15" s="273"/>
      <c r="D15" s="273"/>
      <c r="E15" s="273"/>
      <c r="F15" s="276"/>
      <c r="G15" s="275"/>
      <c r="H15" s="273"/>
      <c r="I15" s="273"/>
      <c r="J15" s="273"/>
      <c r="K15" s="273"/>
      <c r="L15" s="273"/>
      <c r="M15" s="274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2"/>
      <c r="AD15" s="272"/>
      <c r="AE15" s="272"/>
      <c r="AF15" s="272"/>
      <c r="AG15" s="272"/>
      <c r="AH15" s="272"/>
      <c r="AI15" s="272"/>
      <c r="AJ15" s="272"/>
      <c r="AK15" s="10" t="s">
        <v>279</v>
      </c>
      <c r="AO15" s="470"/>
      <c r="AP15" s="159" t="s">
        <v>1120</v>
      </c>
    </row>
    <row r="16" spans="1:45" s="239" customFormat="1" ht="13.5" customHeight="1">
      <c r="A16" s="239">
        <v>1</v>
      </c>
      <c r="B16" s="48" t="s">
        <v>278</v>
      </c>
      <c r="C16" s="52">
        <v>12.2</v>
      </c>
      <c r="D16" s="45">
        <v>91</v>
      </c>
      <c r="E16" s="45">
        <v>100</v>
      </c>
      <c r="F16" s="221">
        <v>4.2</v>
      </c>
      <c r="G16" s="220">
        <v>5.5</v>
      </c>
      <c r="H16" s="46">
        <v>12</v>
      </c>
      <c r="I16" s="43">
        <v>15.6</v>
      </c>
      <c r="J16" s="45">
        <v>80</v>
      </c>
      <c r="K16" s="45">
        <v>56</v>
      </c>
      <c r="L16" s="45" t="s">
        <v>16</v>
      </c>
      <c r="M16" s="44">
        <v>54</v>
      </c>
      <c r="N16" s="47">
        <v>58</v>
      </c>
      <c r="O16" s="58">
        <v>0.55300000000000005</v>
      </c>
      <c r="P16" s="58">
        <v>45.17</v>
      </c>
      <c r="Q16" s="48" t="s">
        <v>278</v>
      </c>
      <c r="R16" s="52">
        <v>12.2</v>
      </c>
      <c r="S16" s="42">
        <v>236.5</v>
      </c>
      <c r="T16" s="49">
        <v>51.98</v>
      </c>
      <c r="U16" s="49">
        <v>58.36</v>
      </c>
      <c r="V16" s="49">
        <v>3.89</v>
      </c>
      <c r="W16" s="43">
        <v>6.15</v>
      </c>
      <c r="X16" s="49">
        <v>92.06</v>
      </c>
      <c r="Y16" s="49">
        <v>18.41</v>
      </c>
      <c r="Z16" s="49">
        <v>28.44</v>
      </c>
      <c r="AA16" s="43">
        <v>2.4300000000000002</v>
      </c>
      <c r="AB16" s="49">
        <v>29.26</v>
      </c>
      <c r="AC16" s="49">
        <v>2.5099999999999998</v>
      </c>
      <c r="AD16" s="268">
        <v>1.68</v>
      </c>
      <c r="AE16" s="39">
        <v>1</v>
      </c>
      <c r="AF16" s="39">
        <v>3</v>
      </c>
      <c r="AG16" s="232" t="s">
        <v>19</v>
      </c>
      <c r="AH16" s="39">
        <v>1</v>
      </c>
      <c r="AI16" s="39">
        <v>3</v>
      </c>
      <c r="AJ16" s="37" t="s">
        <v>19</v>
      </c>
      <c r="AK16" s="45"/>
      <c r="AL16" s="452">
        <f>(D16/10-U16/I16*2)/2*10</f>
        <v>8.0897435897435876</v>
      </c>
      <c r="AM16" s="452">
        <f>(E16*G16^3/10000+(D16/2-G16/2)/10*F16^3/1000)/3</f>
        <v>0.6601587333333333</v>
      </c>
      <c r="AN16" s="452">
        <f t="shared" ref="AN16:AN55" si="0">(E16^3/1000*G16^3/1000/144+((D16/2-G16/2)/10*F16^3/1000)/36)</f>
        <v>1.1641798944444444</v>
      </c>
      <c r="AO16" s="473">
        <f>(2*E16/10*G16^3/1000+(D16-2*G16)/10*F16^3/1000)/3</f>
        <v>1.3067346666666666</v>
      </c>
      <c r="AP16" s="452">
        <f>(((D16-G16)^2/100*E16^3/1000*G16/10)/24)</f>
        <v>1675.265625</v>
      </c>
      <c r="AQ16" s="239">
        <f>-0.042+0.2204*F16/G16+0.1355*H16/G16-0.0865*F16*H16/G16^2-0.0725*F16^2/G16^2</f>
        <v>0.23554512396694213</v>
      </c>
      <c r="AR16" s="239">
        <f>((G16+H16)^2+F16*(H16+F16/4))/(2*H16+G16)</f>
        <v>12.239322033898306</v>
      </c>
      <c r="AS16" s="239">
        <f>(2*E16/10*G16^3/1000+(D16-2*G16)/10*F16^3/1000)/3+2*AQ16*(AR16/10)^4-2*G16^4/1000</f>
        <v>0.53375223563347007</v>
      </c>
    </row>
    <row r="17" spans="1:42" s="159" customFormat="1" ht="13.5" customHeight="1">
      <c r="A17" s="159">
        <v>2</v>
      </c>
      <c r="B17" s="24" t="s">
        <v>277</v>
      </c>
      <c r="C17" s="143">
        <v>16.7</v>
      </c>
      <c r="D17" s="22">
        <v>96</v>
      </c>
      <c r="E17" s="22">
        <v>100</v>
      </c>
      <c r="F17" s="221">
        <v>5</v>
      </c>
      <c r="G17" s="220">
        <v>8</v>
      </c>
      <c r="H17" s="23">
        <v>12</v>
      </c>
      <c r="I17" s="34">
        <v>21.24</v>
      </c>
      <c r="J17" s="22">
        <v>80</v>
      </c>
      <c r="K17" s="22">
        <v>56</v>
      </c>
      <c r="L17" s="22" t="s">
        <v>16</v>
      </c>
      <c r="M17" s="29">
        <v>54</v>
      </c>
      <c r="N17" s="32">
        <v>58</v>
      </c>
      <c r="O17" s="59">
        <v>0.56100000000000005</v>
      </c>
      <c r="P17" s="59">
        <v>33.68</v>
      </c>
      <c r="Q17" s="24" t="s">
        <v>277</v>
      </c>
      <c r="R17" s="53">
        <v>16.7</v>
      </c>
      <c r="S17" s="30">
        <v>349.2</v>
      </c>
      <c r="T17" s="31">
        <v>72.760000000000005</v>
      </c>
      <c r="U17" s="31">
        <v>83.01</v>
      </c>
      <c r="V17" s="31">
        <v>4.0599999999999996</v>
      </c>
      <c r="W17" s="34">
        <v>7.56</v>
      </c>
      <c r="X17" s="30">
        <v>133.80000000000001</v>
      </c>
      <c r="Y17" s="31">
        <v>26.76</v>
      </c>
      <c r="Z17" s="31">
        <v>41.14</v>
      </c>
      <c r="AA17" s="34">
        <v>2.5099999999999998</v>
      </c>
      <c r="AB17" s="31">
        <v>35.06</v>
      </c>
      <c r="AC17" s="31">
        <v>5.24</v>
      </c>
      <c r="AD17" s="269">
        <v>2.58</v>
      </c>
      <c r="AE17" s="21">
        <v>1</v>
      </c>
      <c r="AF17" s="21">
        <v>1</v>
      </c>
      <c r="AG17" s="222" t="s">
        <v>19</v>
      </c>
      <c r="AH17" s="21">
        <v>1</v>
      </c>
      <c r="AI17" s="21">
        <v>1</v>
      </c>
      <c r="AJ17" s="26" t="s">
        <v>19</v>
      </c>
      <c r="AK17" s="22"/>
      <c r="AL17" s="451">
        <f t="shared" ref="AL17:AL80" si="1">(D17/10-U17/I17*2)/2*10</f>
        <v>8.9180790960451937</v>
      </c>
      <c r="AM17" s="451">
        <f t="shared" ref="AM17:AM80" si="2">(E17*G17^3/10000+(D17/2-G17/2)/10*F17^3/1000)/3</f>
        <v>1.89</v>
      </c>
      <c r="AN17" s="451">
        <f t="shared" si="0"/>
        <v>3.5708333333333333</v>
      </c>
      <c r="AO17" s="473">
        <f t="shared" ref="AO17:AO80" si="3">(2*E17/10*G17^3/1000+(D17-2*G17)/10*F17^3/1000)/3</f>
        <v>3.7466666666666666</v>
      </c>
      <c r="AP17" s="451">
        <f t="shared" ref="AP17:AP56" si="4">(((D17-G17)^2/100*E17^3/1000*G17/10)/24)</f>
        <v>2581.3333333333335</v>
      </c>
    </row>
    <row r="18" spans="1:42" s="245" customFormat="1" ht="13.5" customHeight="1">
      <c r="A18" s="239">
        <v>3</v>
      </c>
      <c r="B18" s="48" t="s">
        <v>276</v>
      </c>
      <c r="C18" s="52">
        <v>20.399999999999999</v>
      </c>
      <c r="D18" s="45">
        <v>100</v>
      </c>
      <c r="E18" s="45">
        <v>100</v>
      </c>
      <c r="F18" s="221">
        <v>6</v>
      </c>
      <c r="G18" s="220">
        <v>10</v>
      </c>
      <c r="H18" s="46">
        <v>12</v>
      </c>
      <c r="I18" s="43">
        <v>26.04</v>
      </c>
      <c r="J18" s="45">
        <v>80</v>
      </c>
      <c r="K18" s="45">
        <v>56</v>
      </c>
      <c r="L18" s="45" t="s">
        <v>16</v>
      </c>
      <c r="M18" s="44">
        <v>56</v>
      </c>
      <c r="N18" s="47">
        <v>58</v>
      </c>
      <c r="O18" s="58">
        <v>0.56699999999999995</v>
      </c>
      <c r="P18" s="58">
        <v>27.76</v>
      </c>
      <c r="Q18" s="48" t="s">
        <v>276</v>
      </c>
      <c r="R18" s="52">
        <v>20.399999999999999</v>
      </c>
      <c r="S18" s="42">
        <v>449.5</v>
      </c>
      <c r="T18" s="49">
        <v>89.91</v>
      </c>
      <c r="U18" s="49">
        <v>104.2</v>
      </c>
      <c r="V18" s="49">
        <v>4.16</v>
      </c>
      <c r="W18" s="43">
        <v>9.0399999999999991</v>
      </c>
      <c r="X18" s="42">
        <v>167.3</v>
      </c>
      <c r="Y18" s="49">
        <v>33.450000000000003</v>
      </c>
      <c r="Z18" s="49">
        <v>51.42</v>
      </c>
      <c r="AA18" s="43">
        <v>2.5299999999999998</v>
      </c>
      <c r="AB18" s="49">
        <v>40.06</v>
      </c>
      <c r="AC18" s="49">
        <v>9.25</v>
      </c>
      <c r="AD18" s="268">
        <v>3.38</v>
      </c>
      <c r="AE18" s="39">
        <v>1</v>
      </c>
      <c r="AF18" s="39">
        <v>1</v>
      </c>
      <c r="AG18" s="232" t="s">
        <v>19</v>
      </c>
      <c r="AH18" s="39">
        <v>1</v>
      </c>
      <c r="AI18" s="39">
        <v>1</v>
      </c>
      <c r="AJ18" s="37" t="s">
        <v>19</v>
      </c>
      <c r="AK18" s="45"/>
      <c r="AL18" s="453">
        <f t="shared" si="1"/>
        <v>9.9846390168970789</v>
      </c>
      <c r="AM18" s="453">
        <f t="shared" si="2"/>
        <v>3.6573333333333333</v>
      </c>
      <c r="AN18" s="453">
        <f t="shared" si="0"/>
        <v>6.9714444444444448</v>
      </c>
      <c r="AO18" s="473">
        <f t="shared" si="3"/>
        <v>7.2426666666666675</v>
      </c>
      <c r="AP18" s="453">
        <f t="shared" si="4"/>
        <v>3375</v>
      </c>
    </row>
    <row r="19" spans="1:42" s="11" customFormat="1" ht="13.5" customHeight="1">
      <c r="A19" s="159">
        <v>4</v>
      </c>
      <c r="B19" s="24" t="s">
        <v>275</v>
      </c>
      <c r="C19" s="143">
        <v>41.8</v>
      </c>
      <c r="D19" s="22">
        <v>120</v>
      </c>
      <c r="E19" s="22">
        <v>106</v>
      </c>
      <c r="F19" s="221">
        <v>12</v>
      </c>
      <c r="G19" s="220">
        <v>20</v>
      </c>
      <c r="H19" s="23">
        <v>12</v>
      </c>
      <c r="I19" s="34">
        <v>53.24</v>
      </c>
      <c r="J19" s="22">
        <v>80</v>
      </c>
      <c r="K19" s="22">
        <v>56</v>
      </c>
      <c r="L19" s="22" t="s">
        <v>16</v>
      </c>
      <c r="M19" s="29">
        <v>62</v>
      </c>
      <c r="N19" s="32">
        <v>64</v>
      </c>
      <c r="O19" s="59">
        <v>0.61899999999999999</v>
      </c>
      <c r="P19" s="59">
        <v>14.82</v>
      </c>
      <c r="Q19" s="24" t="s">
        <v>275</v>
      </c>
      <c r="R19" s="53">
        <v>41.8</v>
      </c>
      <c r="S19" s="30">
        <v>1143</v>
      </c>
      <c r="T19" s="30">
        <v>190.4</v>
      </c>
      <c r="U19" s="31">
        <v>235.8</v>
      </c>
      <c r="V19" s="31">
        <v>4.63</v>
      </c>
      <c r="W19" s="34">
        <v>18.04</v>
      </c>
      <c r="X19" s="30">
        <v>399.2</v>
      </c>
      <c r="Y19" s="31">
        <v>75.31</v>
      </c>
      <c r="Z19" s="31">
        <v>116.3</v>
      </c>
      <c r="AA19" s="34">
        <v>2.74</v>
      </c>
      <c r="AB19" s="31">
        <v>66.06</v>
      </c>
      <c r="AC19" s="31">
        <v>68.209999999999994</v>
      </c>
      <c r="AD19" s="269">
        <v>9.93</v>
      </c>
      <c r="AE19" s="21">
        <v>1</v>
      </c>
      <c r="AF19" s="21">
        <v>1</v>
      </c>
      <c r="AG19" s="222" t="s">
        <v>19</v>
      </c>
      <c r="AH19" s="21">
        <v>1</v>
      </c>
      <c r="AI19" s="21">
        <v>1</v>
      </c>
      <c r="AJ19" s="26" t="s">
        <v>19</v>
      </c>
      <c r="AK19" s="22"/>
      <c r="AL19" s="454">
        <f t="shared" si="1"/>
        <v>15.709992486851991</v>
      </c>
      <c r="AM19" s="454">
        <f t="shared" si="2"/>
        <v>31.146666666666665</v>
      </c>
      <c r="AN19" s="454">
        <f t="shared" si="0"/>
        <v>66.407555555555561</v>
      </c>
      <c r="AO19" s="473">
        <f t="shared" si="3"/>
        <v>61.141333333333336</v>
      </c>
      <c r="AP19" s="454">
        <f t="shared" si="4"/>
        <v>9925.1333333333332</v>
      </c>
    </row>
    <row r="20" spans="1:42" s="11" customFormat="1" ht="13.5" hidden="1" customHeight="1">
      <c r="A20" s="239">
        <v>5</v>
      </c>
      <c r="B20" s="24"/>
      <c r="C20" s="143"/>
      <c r="D20" s="22"/>
      <c r="E20" s="22"/>
      <c r="F20" s="221"/>
      <c r="G20" s="220"/>
      <c r="H20" s="23"/>
      <c r="I20" s="34"/>
      <c r="J20" s="22"/>
      <c r="K20" s="22"/>
      <c r="L20" s="22"/>
      <c r="M20" s="29"/>
      <c r="N20" s="32"/>
      <c r="O20" s="59"/>
      <c r="P20" s="59"/>
      <c r="Q20" s="24"/>
      <c r="R20" s="53"/>
      <c r="S20" s="30"/>
      <c r="T20" s="31"/>
      <c r="U20" s="31"/>
      <c r="V20" s="31"/>
      <c r="W20" s="34"/>
      <c r="X20" s="30"/>
      <c r="Y20" s="31"/>
      <c r="Z20" s="31"/>
      <c r="AA20" s="34"/>
      <c r="AB20" s="31"/>
      <c r="AC20" s="31"/>
      <c r="AD20" s="269"/>
      <c r="AE20" s="21"/>
      <c r="AF20" s="21"/>
      <c r="AG20" s="222"/>
      <c r="AH20" s="21"/>
      <c r="AI20" s="21"/>
      <c r="AJ20" s="26"/>
      <c r="AK20" s="22"/>
      <c r="AL20" s="454" t="e">
        <f t="shared" si="1"/>
        <v>#DIV/0!</v>
      </c>
      <c r="AM20" s="454">
        <f t="shared" si="2"/>
        <v>0</v>
      </c>
      <c r="AN20" s="454">
        <f t="shared" si="0"/>
        <v>0</v>
      </c>
      <c r="AO20" s="473">
        <f t="shared" si="3"/>
        <v>0</v>
      </c>
      <c r="AP20" s="454">
        <f t="shared" si="4"/>
        <v>0</v>
      </c>
    </row>
    <row r="21" spans="1:42" s="245" customFormat="1" ht="13.5" customHeight="1">
      <c r="A21" s="159">
        <v>6</v>
      </c>
      <c r="B21" s="48" t="s">
        <v>274</v>
      </c>
      <c r="C21" s="52">
        <v>14.6</v>
      </c>
      <c r="D21" s="45">
        <v>109</v>
      </c>
      <c r="E21" s="45">
        <v>120</v>
      </c>
      <c r="F21" s="221">
        <v>4.2</v>
      </c>
      <c r="G21" s="220">
        <v>5.5</v>
      </c>
      <c r="H21" s="46">
        <v>12</v>
      </c>
      <c r="I21" s="43">
        <v>18.55</v>
      </c>
      <c r="J21" s="45">
        <v>98</v>
      </c>
      <c r="K21" s="45">
        <v>74</v>
      </c>
      <c r="L21" s="45" t="s">
        <v>9</v>
      </c>
      <c r="M21" s="44">
        <v>58</v>
      </c>
      <c r="N21" s="47">
        <v>68</v>
      </c>
      <c r="O21" s="58">
        <v>0.66900000000000004</v>
      </c>
      <c r="P21" s="58">
        <v>45.94</v>
      </c>
      <c r="Q21" s="48" t="s">
        <v>274</v>
      </c>
      <c r="R21" s="52">
        <v>14.6</v>
      </c>
      <c r="S21" s="42">
        <v>413.4</v>
      </c>
      <c r="T21" s="49">
        <v>75.849999999999994</v>
      </c>
      <c r="U21" s="49">
        <v>84.12</v>
      </c>
      <c r="V21" s="49">
        <v>4.72</v>
      </c>
      <c r="W21" s="43">
        <v>6.9</v>
      </c>
      <c r="X21" s="42">
        <v>158.80000000000001</v>
      </c>
      <c r="Y21" s="49">
        <v>26.47</v>
      </c>
      <c r="Z21" s="49">
        <v>40.619999999999997</v>
      </c>
      <c r="AA21" s="43">
        <v>2.93</v>
      </c>
      <c r="AB21" s="49">
        <v>29.26</v>
      </c>
      <c r="AC21" s="49">
        <v>2.78</v>
      </c>
      <c r="AD21" s="268">
        <v>4.24</v>
      </c>
      <c r="AE21" s="39">
        <v>2</v>
      </c>
      <c r="AF21" s="39">
        <v>3</v>
      </c>
      <c r="AG21" s="232" t="s">
        <v>19</v>
      </c>
      <c r="AH21" s="39">
        <v>2</v>
      </c>
      <c r="AI21" s="39">
        <v>3</v>
      </c>
      <c r="AJ21" s="37" t="s">
        <v>19</v>
      </c>
      <c r="AK21" s="45"/>
      <c r="AL21" s="453">
        <f t="shared" si="1"/>
        <v>9.152291105121293</v>
      </c>
      <c r="AM21" s="453">
        <f t="shared" si="2"/>
        <v>0.79330180000000006</v>
      </c>
      <c r="AN21" s="453">
        <f t="shared" si="0"/>
        <v>2.0071501499999997</v>
      </c>
      <c r="AO21" s="473">
        <f t="shared" si="3"/>
        <v>1.5730208000000001</v>
      </c>
      <c r="AP21" s="453">
        <f t="shared" si="4"/>
        <v>4242.0510000000004</v>
      </c>
    </row>
    <row r="22" spans="1:42" s="11" customFormat="1" ht="13.5" customHeight="1">
      <c r="A22" s="239">
        <v>7</v>
      </c>
      <c r="B22" s="24" t="s">
        <v>273</v>
      </c>
      <c r="C22" s="143">
        <v>19.899999999999999</v>
      </c>
      <c r="D22" s="22">
        <v>114</v>
      </c>
      <c r="E22" s="22">
        <v>120</v>
      </c>
      <c r="F22" s="221">
        <v>5</v>
      </c>
      <c r="G22" s="220">
        <v>8</v>
      </c>
      <c r="H22" s="23">
        <v>12</v>
      </c>
      <c r="I22" s="34">
        <v>25.34</v>
      </c>
      <c r="J22" s="22">
        <v>98</v>
      </c>
      <c r="K22" s="22">
        <v>74</v>
      </c>
      <c r="L22" s="22" t="s">
        <v>9</v>
      </c>
      <c r="M22" s="29">
        <v>58</v>
      </c>
      <c r="N22" s="32">
        <v>68</v>
      </c>
      <c r="O22" s="59">
        <v>0.67700000000000005</v>
      </c>
      <c r="P22" s="59">
        <v>34.06</v>
      </c>
      <c r="Q22" s="24" t="s">
        <v>273</v>
      </c>
      <c r="R22" s="53">
        <v>19.899999999999999</v>
      </c>
      <c r="S22" s="30">
        <v>606.20000000000005</v>
      </c>
      <c r="T22" s="30">
        <v>106.3</v>
      </c>
      <c r="U22" s="30">
        <v>119.5</v>
      </c>
      <c r="V22" s="31">
        <v>4.8899999999999997</v>
      </c>
      <c r="W22" s="34">
        <v>8.4600000000000009</v>
      </c>
      <c r="X22" s="30">
        <v>230.9</v>
      </c>
      <c r="Y22" s="31">
        <v>38.479999999999997</v>
      </c>
      <c r="Z22" s="31">
        <v>58.85</v>
      </c>
      <c r="AA22" s="34">
        <v>3.02</v>
      </c>
      <c r="AB22" s="31">
        <v>35.06</v>
      </c>
      <c r="AC22" s="31">
        <v>5.99</v>
      </c>
      <c r="AD22" s="269">
        <v>6.47</v>
      </c>
      <c r="AE22" s="21">
        <v>1</v>
      </c>
      <c r="AF22" s="21">
        <v>1</v>
      </c>
      <c r="AG22" s="222" t="s">
        <v>19</v>
      </c>
      <c r="AH22" s="21">
        <v>1</v>
      </c>
      <c r="AI22" s="21">
        <v>1</v>
      </c>
      <c r="AJ22" s="26" t="s">
        <v>19</v>
      </c>
      <c r="AK22" s="22"/>
      <c r="AL22" s="454">
        <f t="shared" si="1"/>
        <v>9.8413575374901363</v>
      </c>
      <c r="AM22" s="454">
        <f t="shared" si="2"/>
        <v>2.2688333333333333</v>
      </c>
      <c r="AN22" s="454">
        <f t="shared" si="0"/>
        <v>6.1624027777777783</v>
      </c>
      <c r="AO22" s="473">
        <f t="shared" si="3"/>
        <v>4.5043333333333333</v>
      </c>
      <c r="AP22" s="454">
        <f t="shared" si="4"/>
        <v>6471.9359999999988</v>
      </c>
    </row>
    <row r="23" spans="1:42" s="245" customFormat="1" ht="13.5" customHeight="1">
      <c r="A23" s="159">
        <v>8</v>
      </c>
      <c r="B23" s="48" t="s">
        <v>272</v>
      </c>
      <c r="C23" s="52">
        <v>26.7</v>
      </c>
      <c r="D23" s="45">
        <v>120</v>
      </c>
      <c r="E23" s="45">
        <v>120</v>
      </c>
      <c r="F23" s="221">
        <v>6.5</v>
      </c>
      <c r="G23" s="220">
        <v>11</v>
      </c>
      <c r="H23" s="46">
        <v>12</v>
      </c>
      <c r="I23" s="43">
        <v>34.01</v>
      </c>
      <c r="J23" s="45">
        <v>98</v>
      </c>
      <c r="K23" s="45">
        <v>74</v>
      </c>
      <c r="L23" s="45" t="s">
        <v>9</v>
      </c>
      <c r="M23" s="44">
        <v>60</v>
      </c>
      <c r="N23" s="47">
        <v>68</v>
      </c>
      <c r="O23" s="58">
        <v>0.68600000000000005</v>
      </c>
      <c r="P23" s="58">
        <v>25.71</v>
      </c>
      <c r="Q23" s="48" t="s">
        <v>272</v>
      </c>
      <c r="R23" s="52">
        <v>26.7</v>
      </c>
      <c r="S23" s="42">
        <v>864.4</v>
      </c>
      <c r="T23" s="42">
        <v>144.1</v>
      </c>
      <c r="U23" s="42">
        <v>165.2</v>
      </c>
      <c r="V23" s="49">
        <v>5.04</v>
      </c>
      <c r="W23" s="43">
        <v>10.96</v>
      </c>
      <c r="X23" s="42">
        <v>317.5</v>
      </c>
      <c r="Y23" s="49">
        <v>52.92</v>
      </c>
      <c r="Z23" s="49">
        <v>80.97</v>
      </c>
      <c r="AA23" s="43">
        <v>3.06</v>
      </c>
      <c r="AB23" s="49">
        <v>42.56</v>
      </c>
      <c r="AC23" s="49">
        <v>13.84</v>
      </c>
      <c r="AD23" s="268">
        <v>9.41</v>
      </c>
      <c r="AE23" s="39">
        <v>1</v>
      </c>
      <c r="AF23" s="39">
        <v>1</v>
      </c>
      <c r="AG23" s="232" t="s">
        <v>19</v>
      </c>
      <c r="AH23" s="39">
        <v>1</v>
      </c>
      <c r="AI23" s="39">
        <v>1</v>
      </c>
      <c r="AJ23" s="37" t="s">
        <v>19</v>
      </c>
      <c r="AK23" s="45"/>
      <c r="AL23" s="453">
        <f t="shared" si="1"/>
        <v>11.426051161423114</v>
      </c>
      <c r="AM23" s="453">
        <f t="shared" si="2"/>
        <v>5.8229020833333331</v>
      </c>
      <c r="AN23" s="453">
        <f t="shared" si="0"/>
        <v>16.013575173611109</v>
      </c>
      <c r="AO23" s="473">
        <f t="shared" si="3"/>
        <v>11.545108333333333</v>
      </c>
      <c r="AP23" s="453">
        <f t="shared" si="4"/>
        <v>9409.7520000000004</v>
      </c>
    </row>
    <row r="24" spans="1:42" s="11" customFormat="1" ht="13.5" customHeight="1">
      <c r="A24" s="239">
        <v>9</v>
      </c>
      <c r="B24" s="24" t="s">
        <v>271</v>
      </c>
      <c r="C24" s="143">
        <v>52.1</v>
      </c>
      <c r="D24" s="22">
        <v>140</v>
      </c>
      <c r="E24" s="22">
        <v>126</v>
      </c>
      <c r="F24" s="221">
        <v>12.5</v>
      </c>
      <c r="G24" s="220">
        <v>21</v>
      </c>
      <c r="H24" s="23">
        <v>12</v>
      </c>
      <c r="I24" s="34">
        <v>66.41</v>
      </c>
      <c r="J24" s="22">
        <v>98</v>
      </c>
      <c r="K24" s="22">
        <v>74</v>
      </c>
      <c r="L24" s="22" t="s">
        <v>9</v>
      </c>
      <c r="M24" s="29">
        <v>66</v>
      </c>
      <c r="N24" s="32">
        <v>74</v>
      </c>
      <c r="O24" s="59">
        <v>0.73799999999999999</v>
      </c>
      <c r="P24" s="59">
        <v>14.16</v>
      </c>
      <c r="Q24" s="24" t="s">
        <v>271</v>
      </c>
      <c r="R24" s="53">
        <v>52.1</v>
      </c>
      <c r="S24" s="30">
        <v>2018</v>
      </c>
      <c r="T24" s="30">
        <v>288.2</v>
      </c>
      <c r="U24" s="30">
        <v>350.6</v>
      </c>
      <c r="V24" s="31">
        <v>5.51</v>
      </c>
      <c r="W24" s="34">
        <v>21.15</v>
      </c>
      <c r="X24" s="30">
        <v>702.8</v>
      </c>
      <c r="Y24" s="31">
        <v>111.6</v>
      </c>
      <c r="Z24" s="31">
        <v>171.6</v>
      </c>
      <c r="AA24" s="34">
        <v>3.25</v>
      </c>
      <c r="AB24" s="31">
        <v>68.56</v>
      </c>
      <c r="AC24" s="31">
        <v>91.66</v>
      </c>
      <c r="AD24" s="269">
        <v>24.79</v>
      </c>
      <c r="AE24" s="21">
        <v>1</v>
      </c>
      <c r="AF24" s="21">
        <v>1</v>
      </c>
      <c r="AG24" s="222" t="s">
        <v>19</v>
      </c>
      <c r="AH24" s="21">
        <v>1</v>
      </c>
      <c r="AI24" s="21">
        <v>1</v>
      </c>
      <c r="AJ24" s="26" t="s">
        <v>19</v>
      </c>
      <c r="AK24" s="22"/>
      <c r="AL24" s="454">
        <f t="shared" si="1"/>
        <v>17.206745971992163</v>
      </c>
      <c r="AM24" s="454">
        <f t="shared" si="2"/>
        <v>42.769897916666672</v>
      </c>
      <c r="AN24" s="454">
        <f t="shared" si="0"/>
        <v>128.97198965972223</v>
      </c>
      <c r="AO24" s="473">
        <f t="shared" si="3"/>
        <v>84.172608333333329</v>
      </c>
      <c r="AP24" s="454">
        <f t="shared" si="4"/>
        <v>24786.408969</v>
      </c>
    </row>
    <row r="25" spans="1:42" s="11" customFormat="1" ht="13.5" hidden="1" customHeight="1">
      <c r="A25" s="159">
        <v>10</v>
      </c>
      <c r="B25" s="24"/>
      <c r="C25" s="143"/>
      <c r="D25" s="22"/>
      <c r="E25" s="22"/>
      <c r="F25" s="221"/>
      <c r="G25" s="220"/>
      <c r="H25" s="23"/>
      <c r="I25" s="34"/>
      <c r="J25" s="22"/>
      <c r="K25" s="22"/>
      <c r="L25" s="22"/>
      <c r="M25" s="29"/>
      <c r="N25" s="32"/>
      <c r="O25" s="59"/>
      <c r="P25" s="59"/>
      <c r="Q25" s="24"/>
      <c r="R25" s="53"/>
      <c r="S25" s="30"/>
      <c r="T25" s="30"/>
      <c r="U25" s="30"/>
      <c r="V25" s="31"/>
      <c r="W25" s="34"/>
      <c r="X25" s="30"/>
      <c r="Y25" s="31"/>
      <c r="Z25" s="31"/>
      <c r="AA25" s="34"/>
      <c r="AB25" s="31"/>
      <c r="AC25" s="31"/>
      <c r="AD25" s="269"/>
      <c r="AE25" s="21"/>
      <c r="AF25" s="21"/>
      <c r="AG25" s="222"/>
      <c r="AH25" s="21"/>
      <c r="AI25" s="21"/>
      <c r="AJ25" s="26"/>
      <c r="AK25" s="22"/>
      <c r="AL25" s="454" t="e">
        <f t="shared" si="1"/>
        <v>#DIV/0!</v>
      </c>
      <c r="AM25" s="454">
        <f t="shared" si="2"/>
        <v>0</v>
      </c>
      <c r="AN25" s="454">
        <f t="shared" si="0"/>
        <v>0</v>
      </c>
      <c r="AO25" s="473">
        <f t="shared" si="3"/>
        <v>0</v>
      </c>
      <c r="AP25" s="454">
        <f t="shared" si="4"/>
        <v>0</v>
      </c>
    </row>
    <row r="26" spans="1:42" s="245" customFormat="1" ht="13.5" customHeight="1" thickBot="1">
      <c r="A26" s="239">
        <v>11</v>
      </c>
      <c r="B26" s="48" t="s">
        <v>270</v>
      </c>
      <c r="C26" s="52">
        <v>18.100000000000001</v>
      </c>
      <c r="D26" s="45">
        <v>128</v>
      </c>
      <c r="E26" s="45">
        <v>140</v>
      </c>
      <c r="F26" s="221">
        <v>4.3</v>
      </c>
      <c r="G26" s="220">
        <v>6</v>
      </c>
      <c r="H26" s="46">
        <v>12</v>
      </c>
      <c r="I26" s="43">
        <v>23.02</v>
      </c>
      <c r="J26" s="45">
        <v>116</v>
      </c>
      <c r="K26" s="45">
        <v>92</v>
      </c>
      <c r="L26" s="45" t="s">
        <v>5</v>
      </c>
      <c r="M26" s="44">
        <v>64</v>
      </c>
      <c r="N26" s="47">
        <v>76</v>
      </c>
      <c r="O26" s="58">
        <v>0.78700000000000003</v>
      </c>
      <c r="P26" s="58">
        <v>43.53</v>
      </c>
      <c r="Q26" s="48" t="s">
        <v>270</v>
      </c>
      <c r="R26" s="271">
        <v>18.100000000000001</v>
      </c>
      <c r="S26" s="42">
        <v>719.5</v>
      </c>
      <c r="T26" s="42">
        <v>112.4</v>
      </c>
      <c r="U26" s="42">
        <v>123.8</v>
      </c>
      <c r="V26" s="49">
        <v>5.59</v>
      </c>
      <c r="W26" s="43">
        <v>7.92</v>
      </c>
      <c r="X26" s="42">
        <v>274.8</v>
      </c>
      <c r="Y26" s="49">
        <v>39.26</v>
      </c>
      <c r="Z26" s="49">
        <v>59.93</v>
      </c>
      <c r="AA26" s="43">
        <v>3.45</v>
      </c>
      <c r="AB26" s="49">
        <v>30.36</v>
      </c>
      <c r="AC26" s="49">
        <v>3.54</v>
      </c>
      <c r="AD26" s="268">
        <v>10.210000000000001</v>
      </c>
      <c r="AE26" s="39">
        <v>3</v>
      </c>
      <c r="AF26" s="39">
        <v>3</v>
      </c>
      <c r="AG26" s="232" t="s">
        <v>19</v>
      </c>
      <c r="AH26" s="39">
        <v>3</v>
      </c>
      <c r="AI26" s="39">
        <v>3</v>
      </c>
      <c r="AJ26" s="37" t="s">
        <v>19</v>
      </c>
      <c r="AK26" s="45"/>
      <c r="AL26" s="453">
        <f t="shared" si="1"/>
        <v>10.220677671589922</v>
      </c>
      <c r="AM26" s="453">
        <f t="shared" si="2"/>
        <v>1.1696642333333334</v>
      </c>
      <c r="AN26" s="453">
        <f t="shared" si="0"/>
        <v>4.1294720194444441</v>
      </c>
      <c r="AO26" s="473">
        <f t="shared" si="3"/>
        <v>2.3234270666666665</v>
      </c>
      <c r="AP26" s="453">
        <f t="shared" si="4"/>
        <v>10210.424000000001</v>
      </c>
    </row>
    <row r="27" spans="1:42" s="80" customFormat="1" ht="13.5" customHeight="1" thickBot="1">
      <c r="A27" s="159">
        <v>12</v>
      </c>
      <c r="B27" s="139" t="s">
        <v>269</v>
      </c>
      <c r="C27" s="143">
        <v>24.7</v>
      </c>
      <c r="D27" s="141">
        <v>133</v>
      </c>
      <c r="E27" s="141">
        <v>140</v>
      </c>
      <c r="F27" s="136">
        <v>5.5</v>
      </c>
      <c r="G27" s="136">
        <v>8.5</v>
      </c>
      <c r="H27" s="142">
        <v>12</v>
      </c>
      <c r="I27" s="135">
        <v>31.42</v>
      </c>
      <c r="J27" s="141">
        <v>116</v>
      </c>
      <c r="K27" s="141">
        <v>92</v>
      </c>
      <c r="L27" s="141" t="s">
        <v>5</v>
      </c>
      <c r="M27" s="137">
        <v>64</v>
      </c>
      <c r="N27" s="138">
        <v>76</v>
      </c>
      <c r="O27" s="140">
        <v>0.79400000000000004</v>
      </c>
      <c r="P27" s="140">
        <v>32.21</v>
      </c>
      <c r="Q27" s="139" t="s">
        <v>269</v>
      </c>
      <c r="R27" s="152">
        <v>24.7</v>
      </c>
      <c r="S27" s="136">
        <v>1033</v>
      </c>
      <c r="T27" s="136">
        <v>155.4</v>
      </c>
      <c r="U27" s="136">
        <v>173.5</v>
      </c>
      <c r="V27" s="134">
        <v>5.73</v>
      </c>
      <c r="W27" s="135">
        <v>10.119999999999999</v>
      </c>
      <c r="X27" s="136">
        <v>389.3</v>
      </c>
      <c r="Y27" s="134">
        <v>55.62</v>
      </c>
      <c r="Z27" s="134">
        <v>84.85</v>
      </c>
      <c r="AA27" s="135">
        <v>3.52</v>
      </c>
      <c r="AB27" s="134">
        <v>36.56</v>
      </c>
      <c r="AC27" s="134">
        <v>8.1300000000000008</v>
      </c>
      <c r="AD27" s="270">
        <v>15.06</v>
      </c>
      <c r="AE27" s="132">
        <v>1</v>
      </c>
      <c r="AF27" s="132">
        <v>2</v>
      </c>
      <c r="AG27" s="133" t="s">
        <v>19</v>
      </c>
      <c r="AH27" s="132">
        <v>1</v>
      </c>
      <c r="AI27" s="132">
        <v>2</v>
      </c>
      <c r="AJ27" s="131" t="s">
        <v>19</v>
      </c>
      <c r="AK27" s="141"/>
      <c r="AL27" s="455">
        <f t="shared" si="1"/>
        <v>11.280394653087216</v>
      </c>
      <c r="AM27" s="455">
        <f t="shared" si="2"/>
        <v>3.2111447916666669</v>
      </c>
      <c r="AN27" s="455">
        <f t="shared" si="0"/>
        <v>11.731262065972224</v>
      </c>
      <c r="AO27" s="473">
        <f t="shared" si="3"/>
        <v>6.3751500000000005</v>
      </c>
      <c r="AP27" s="455">
        <f t="shared" si="4"/>
        <v>15063.659625</v>
      </c>
    </row>
    <row r="28" spans="1:42" s="245" customFormat="1" ht="13.5" customHeight="1">
      <c r="A28" s="239">
        <v>13</v>
      </c>
      <c r="B28" s="48" t="s">
        <v>268</v>
      </c>
      <c r="C28" s="52">
        <v>33.700000000000003</v>
      </c>
      <c r="D28" s="45">
        <v>140</v>
      </c>
      <c r="E28" s="45">
        <v>140</v>
      </c>
      <c r="F28" s="221">
        <v>7</v>
      </c>
      <c r="G28" s="220">
        <v>12</v>
      </c>
      <c r="H28" s="46">
        <v>12</v>
      </c>
      <c r="I28" s="43">
        <v>42.96</v>
      </c>
      <c r="J28" s="45">
        <v>116</v>
      </c>
      <c r="K28" s="45">
        <v>92</v>
      </c>
      <c r="L28" s="45" t="s">
        <v>5</v>
      </c>
      <c r="M28" s="44">
        <v>66</v>
      </c>
      <c r="N28" s="47">
        <v>76</v>
      </c>
      <c r="O28" s="58">
        <v>0.80500000000000005</v>
      </c>
      <c r="P28" s="58">
        <v>23.88</v>
      </c>
      <c r="Q28" s="48" t="s">
        <v>268</v>
      </c>
      <c r="R28" s="52">
        <v>33.700000000000003</v>
      </c>
      <c r="S28" s="42">
        <v>1509</v>
      </c>
      <c r="T28" s="42">
        <v>215.6</v>
      </c>
      <c r="U28" s="42">
        <v>245.4</v>
      </c>
      <c r="V28" s="49">
        <v>5.93</v>
      </c>
      <c r="W28" s="43">
        <v>13.08</v>
      </c>
      <c r="X28" s="42">
        <v>549.70000000000005</v>
      </c>
      <c r="Y28" s="49">
        <v>78.52</v>
      </c>
      <c r="Z28" s="49">
        <v>119.8</v>
      </c>
      <c r="AA28" s="43">
        <v>3.58</v>
      </c>
      <c r="AB28" s="49">
        <v>45.06</v>
      </c>
      <c r="AC28" s="49">
        <v>20.059999999999999</v>
      </c>
      <c r="AD28" s="268">
        <v>22.48</v>
      </c>
      <c r="AE28" s="39">
        <v>1</v>
      </c>
      <c r="AF28" s="39">
        <v>1</v>
      </c>
      <c r="AG28" s="232" t="s">
        <v>19</v>
      </c>
      <c r="AH28" s="39">
        <v>1</v>
      </c>
      <c r="AI28" s="39">
        <v>1</v>
      </c>
      <c r="AJ28" s="37" t="s">
        <v>19</v>
      </c>
      <c r="AK28" s="45"/>
      <c r="AL28" s="453">
        <f t="shared" si="1"/>
        <v>12.877094972067038</v>
      </c>
      <c r="AM28" s="453">
        <f t="shared" si="2"/>
        <v>8.7957333333333327</v>
      </c>
      <c r="AN28" s="453">
        <f t="shared" si="0"/>
        <v>32.988977777777777</v>
      </c>
      <c r="AO28" s="473">
        <f t="shared" si="3"/>
        <v>17.454266666666665</v>
      </c>
      <c r="AP28" s="453">
        <f t="shared" si="4"/>
        <v>22478.848000000002</v>
      </c>
    </row>
    <row r="29" spans="1:42" s="11" customFormat="1" ht="13.5" customHeight="1">
      <c r="A29" s="159">
        <v>14</v>
      </c>
      <c r="B29" s="24" t="s">
        <v>267</v>
      </c>
      <c r="C29" s="143">
        <v>63.2</v>
      </c>
      <c r="D29" s="22">
        <v>160</v>
      </c>
      <c r="E29" s="22">
        <v>146</v>
      </c>
      <c r="F29" s="221">
        <v>13</v>
      </c>
      <c r="G29" s="220">
        <v>22</v>
      </c>
      <c r="H29" s="23">
        <v>12</v>
      </c>
      <c r="I29" s="34">
        <v>80.56</v>
      </c>
      <c r="J29" s="22">
        <v>116</v>
      </c>
      <c r="K29" s="22">
        <v>92</v>
      </c>
      <c r="L29" s="22" t="s">
        <v>5</v>
      </c>
      <c r="M29" s="29">
        <v>72</v>
      </c>
      <c r="N29" s="32">
        <v>82</v>
      </c>
      <c r="O29" s="59">
        <v>0.85699999999999998</v>
      </c>
      <c r="P29" s="59">
        <v>13.56</v>
      </c>
      <c r="Q29" s="24" t="s">
        <v>267</v>
      </c>
      <c r="R29" s="53">
        <v>63.2</v>
      </c>
      <c r="S29" s="30">
        <v>3291</v>
      </c>
      <c r="T29" s="30">
        <v>411.4</v>
      </c>
      <c r="U29" s="30">
        <v>493.8</v>
      </c>
      <c r="V29" s="31">
        <v>6.39</v>
      </c>
      <c r="W29" s="34">
        <v>24.46</v>
      </c>
      <c r="X29" s="30">
        <v>1144</v>
      </c>
      <c r="Y29" s="31">
        <v>156.80000000000001</v>
      </c>
      <c r="Z29" s="31">
        <v>240.5</v>
      </c>
      <c r="AA29" s="34">
        <v>3.77</v>
      </c>
      <c r="AB29" s="31">
        <v>71.06</v>
      </c>
      <c r="AC29" s="31">
        <v>120</v>
      </c>
      <c r="AD29" s="269">
        <v>54.33</v>
      </c>
      <c r="AE29" s="21">
        <v>1</v>
      </c>
      <c r="AF29" s="21">
        <v>1</v>
      </c>
      <c r="AG29" s="222" t="s">
        <v>19</v>
      </c>
      <c r="AH29" s="21">
        <v>1</v>
      </c>
      <c r="AI29" s="21">
        <v>1</v>
      </c>
      <c r="AJ29" s="26" t="s">
        <v>19</v>
      </c>
      <c r="AK29" s="22"/>
      <c r="AL29" s="454">
        <f t="shared" si="1"/>
        <v>18.704071499503474</v>
      </c>
      <c r="AM29" s="454">
        <f t="shared" si="2"/>
        <v>56.873366666666669</v>
      </c>
      <c r="AN29" s="454">
        <f t="shared" si="0"/>
        <v>230.5462592222222</v>
      </c>
      <c r="AO29" s="473">
        <f t="shared" si="3"/>
        <v>112.1356</v>
      </c>
      <c r="AP29" s="454">
        <f t="shared" si="4"/>
        <v>54328.558152000005</v>
      </c>
    </row>
    <row r="30" spans="1:42" s="11" customFormat="1" ht="13.5" hidden="1" customHeight="1">
      <c r="A30" s="239">
        <v>15</v>
      </c>
      <c r="B30" s="24"/>
      <c r="C30" s="143"/>
      <c r="D30" s="22"/>
      <c r="E30" s="22"/>
      <c r="F30" s="221"/>
      <c r="G30" s="220"/>
      <c r="H30" s="23"/>
      <c r="I30" s="34"/>
      <c r="J30" s="22"/>
      <c r="K30" s="22"/>
      <c r="L30" s="22"/>
      <c r="M30" s="29"/>
      <c r="N30" s="32"/>
      <c r="O30" s="59"/>
      <c r="P30" s="59"/>
      <c r="Q30" s="24"/>
      <c r="R30" s="53"/>
      <c r="S30" s="30"/>
      <c r="T30" s="30"/>
      <c r="U30" s="30"/>
      <c r="V30" s="31"/>
      <c r="W30" s="34"/>
      <c r="X30" s="30"/>
      <c r="Y30" s="31"/>
      <c r="Z30" s="31"/>
      <c r="AA30" s="34"/>
      <c r="AB30" s="31"/>
      <c r="AC30" s="31"/>
      <c r="AD30" s="269"/>
      <c r="AE30" s="21"/>
      <c r="AF30" s="21"/>
      <c r="AG30" s="222"/>
      <c r="AH30" s="21"/>
      <c r="AI30" s="21"/>
      <c r="AJ30" s="26"/>
      <c r="AK30" s="22"/>
      <c r="AL30" s="454" t="e">
        <f t="shared" si="1"/>
        <v>#DIV/0!</v>
      </c>
      <c r="AM30" s="454">
        <f t="shared" si="2"/>
        <v>0</v>
      </c>
      <c r="AN30" s="454">
        <f t="shared" si="0"/>
        <v>0</v>
      </c>
      <c r="AO30" s="473">
        <f t="shared" si="3"/>
        <v>0</v>
      </c>
      <c r="AP30" s="454">
        <f t="shared" si="4"/>
        <v>0</v>
      </c>
    </row>
    <row r="31" spans="1:42" s="245" customFormat="1" ht="13.5" customHeight="1">
      <c r="A31" s="159">
        <v>16</v>
      </c>
      <c r="B31" s="48" t="s">
        <v>266</v>
      </c>
      <c r="C31" s="52">
        <v>23.8</v>
      </c>
      <c r="D31" s="45">
        <v>148</v>
      </c>
      <c r="E31" s="45">
        <v>160</v>
      </c>
      <c r="F31" s="221">
        <v>4.5</v>
      </c>
      <c r="G31" s="220">
        <v>7</v>
      </c>
      <c r="H31" s="46">
        <v>15</v>
      </c>
      <c r="I31" s="43">
        <v>30.36</v>
      </c>
      <c r="J31" s="45">
        <v>134</v>
      </c>
      <c r="K31" s="45">
        <v>104</v>
      </c>
      <c r="L31" s="45" t="s">
        <v>3</v>
      </c>
      <c r="M31" s="44">
        <v>76</v>
      </c>
      <c r="N31" s="47">
        <v>84</v>
      </c>
      <c r="O31" s="58">
        <v>0.90100000000000002</v>
      </c>
      <c r="P31" s="58">
        <v>37.81</v>
      </c>
      <c r="Q31" s="48" t="s">
        <v>266</v>
      </c>
      <c r="R31" s="52">
        <v>23.8</v>
      </c>
      <c r="S31" s="42">
        <v>1283</v>
      </c>
      <c r="T31" s="42">
        <v>173.4</v>
      </c>
      <c r="U31" s="42">
        <v>190.4</v>
      </c>
      <c r="V31" s="49">
        <v>6.5</v>
      </c>
      <c r="W31" s="43">
        <v>10.38</v>
      </c>
      <c r="X31" s="42">
        <v>478.7</v>
      </c>
      <c r="Y31" s="49">
        <v>59.84</v>
      </c>
      <c r="Z31" s="49">
        <v>91.36</v>
      </c>
      <c r="AA31" s="43">
        <v>3.97</v>
      </c>
      <c r="AB31" s="49">
        <v>36.07</v>
      </c>
      <c r="AC31" s="49">
        <v>6.33</v>
      </c>
      <c r="AD31" s="268">
        <v>23.75</v>
      </c>
      <c r="AE31" s="39">
        <v>3</v>
      </c>
      <c r="AF31" s="39">
        <v>3</v>
      </c>
      <c r="AG31" s="232" t="s">
        <v>19</v>
      </c>
      <c r="AH31" s="39">
        <v>3</v>
      </c>
      <c r="AI31" s="39">
        <v>3</v>
      </c>
      <c r="AJ31" s="37" t="s">
        <v>19</v>
      </c>
      <c r="AK31" s="45"/>
      <c r="AL31" s="453">
        <f t="shared" si="1"/>
        <v>11.285902503293812</v>
      </c>
      <c r="AM31" s="453">
        <f t="shared" si="2"/>
        <v>2.0434770833333338</v>
      </c>
      <c r="AN31" s="453">
        <f t="shared" si="0"/>
        <v>9.7742897569444462</v>
      </c>
      <c r="AO31" s="473">
        <f t="shared" si="3"/>
        <v>4.0656916666666669</v>
      </c>
      <c r="AP31" s="453">
        <f t="shared" si="4"/>
        <v>23751.168000000001</v>
      </c>
    </row>
    <row r="32" spans="1:42" s="11" customFormat="1" ht="13.5" customHeight="1">
      <c r="A32" s="239">
        <v>17</v>
      </c>
      <c r="B32" s="24" t="s">
        <v>265</v>
      </c>
      <c r="C32" s="143">
        <v>30.4</v>
      </c>
      <c r="D32" s="22">
        <v>152</v>
      </c>
      <c r="E32" s="22">
        <v>160</v>
      </c>
      <c r="F32" s="221">
        <v>6</v>
      </c>
      <c r="G32" s="220">
        <v>9</v>
      </c>
      <c r="H32" s="23">
        <v>15</v>
      </c>
      <c r="I32" s="34">
        <v>38.770000000000003</v>
      </c>
      <c r="J32" s="22">
        <v>134</v>
      </c>
      <c r="K32" s="22">
        <v>104</v>
      </c>
      <c r="L32" s="22" t="s">
        <v>3</v>
      </c>
      <c r="M32" s="29">
        <v>78</v>
      </c>
      <c r="N32" s="32">
        <v>84</v>
      </c>
      <c r="O32" s="59">
        <v>0.90600000000000003</v>
      </c>
      <c r="P32" s="59">
        <v>29.78</v>
      </c>
      <c r="Q32" s="24" t="s">
        <v>265</v>
      </c>
      <c r="R32" s="53">
        <v>30.4</v>
      </c>
      <c r="S32" s="30">
        <v>1673</v>
      </c>
      <c r="T32" s="30">
        <v>220.1</v>
      </c>
      <c r="U32" s="30">
        <v>245.1</v>
      </c>
      <c r="V32" s="31">
        <v>6.57</v>
      </c>
      <c r="W32" s="34">
        <v>13.21</v>
      </c>
      <c r="X32" s="30">
        <v>615.6</v>
      </c>
      <c r="Y32" s="31">
        <v>76.95</v>
      </c>
      <c r="Z32" s="30">
        <v>117.6</v>
      </c>
      <c r="AA32" s="34">
        <v>3.98</v>
      </c>
      <c r="AB32" s="31">
        <v>41.57</v>
      </c>
      <c r="AC32" s="31">
        <v>12.19</v>
      </c>
      <c r="AD32" s="269">
        <v>31.41</v>
      </c>
      <c r="AE32" s="21">
        <v>1</v>
      </c>
      <c r="AF32" s="21">
        <v>2</v>
      </c>
      <c r="AG32" s="222" t="s">
        <v>19</v>
      </c>
      <c r="AH32" s="21">
        <v>1</v>
      </c>
      <c r="AI32" s="21">
        <v>2</v>
      </c>
      <c r="AJ32" s="26" t="s">
        <v>19</v>
      </c>
      <c r="AK32" s="22"/>
      <c r="AL32" s="454">
        <f t="shared" si="1"/>
        <v>12.781016249677588</v>
      </c>
      <c r="AM32" s="454">
        <f t="shared" si="2"/>
        <v>4.4028</v>
      </c>
      <c r="AN32" s="454">
        <f t="shared" si="0"/>
        <v>20.7789</v>
      </c>
      <c r="AO32" s="473">
        <f t="shared" si="3"/>
        <v>8.7408000000000001</v>
      </c>
      <c r="AP32" s="454">
        <f t="shared" si="4"/>
        <v>31409.664000000001</v>
      </c>
    </row>
    <row r="33" spans="1:42" s="245" customFormat="1" ht="13.5" customHeight="1">
      <c r="A33" s="159">
        <v>18</v>
      </c>
      <c r="B33" s="48" t="s">
        <v>264</v>
      </c>
      <c r="C33" s="52">
        <v>42.6</v>
      </c>
      <c r="D33" s="45">
        <v>160</v>
      </c>
      <c r="E33" s="45">
        <v>160</v>
      </c>
      <c r="F33" s="221">
        <v>8</v>
      </c>
      <c r="G33" s="220">
        <v>13</v>
      </c>
      <c r="H33" s="46">
        <v>15</v>
      </c>
      <c r="I33" s="43">
        <v>54.25</v>
      </c>
      <c r="J33" s="45">
        <v>134</v>
      </c>
      <c r="K33" s="45">
        <v>104</v>
      </c>
      <c r="L33" s="45" t="s">
        <v>3</v>
      </c>
      <c r="M33" s="44">
        <v>80</v>
      </c>
      <c r="N33" s="47">
        <v>84</v>
      </c>
      <c r="O33" s="58">
        <v>0.91800000000000004</v>
      </c>
      <c r="P33" s="58">
        <v>21.56</v>
      </c>
      <c r="Q33" s="48" t="s">
        <v>264</v>
      </c>
      <c r="R33" s="52">
        <v>42.6</v>
      </c>
      <c r="S33" s="42">
        <v>2492</v>
      </c>
      <c r="T33" s="42">
        <v>311.5</v>
      </c>
      <c r="U33" s="42">
        <v>354</v>
      </c>
      <c r="V33" s="49">
        <v>6.78</v>
      </c>
      <c r="W33" s="43">
        <v>17.59</v>
      </c>
      <c r="X33" s="42">
        <v>889.2</v>
      </c>
      <c r="Y33" s="42">
        <v>111.2</v>
      </c>
      <c r="Z33" s="42">
        <v>170</v>
      </c>
      <c r="AA33" s="43">
        <v>4.05</v>
      </c>
      <c r="AB33" s="49">
        <v>51.57</v>
      </c>
      <c r="AC33" s="49">
        <v>31.24</v>
      </c>
      <c r="AD33" s="268">
        <v>47.94</v>
      </c>
      <c r="AE33" s="39">
        <v>1</v>
      </c>
      <c r="AF33" s="39">
        <v>1</v>
      </c>
      <c r="AG33" s="232" t="s">
        <v>19</v>
      </c>
      <c r="AH33" s="39">
        <v>1</v>
      </c>
      <c r="AI33" s="39">
        <v>1</v>
      </c>
      <c r="AJ33" s="37" t="s">
        <v>19</v>
      </c>
      <c r="AK33" s="45"/>
      <c r="AL33" s="453">
        <f t="shared" si="1"/>
        <v>14.746543778801842</v>
      </c>
      <c r="AM33" s="453">
        <f t="shared" si="2"/>
        <v>12.971733333333333</v>
      </c>
      <c r="AN33" s="453">
        <f t="shared" si="0"/>
        <v>62.596977777777781</v>
      </c>
      <c r="AO33" s="473">
        <f t="shared" si="3"/>
        <v>25.721599999999999</v>
      </c>
      <c r="AP33" s="453">
        <f t="shared" si="4"/>
        <v>47943.168000000005</v>
      </c>
    </row>
    <row r="34" spans="1:42" s="11" customFormat="1" ht="13.5" customHeight="1">
      <c r="A34" s="239">
        <v>19</v>
      </c>
      <c r="B34" s="24" t="s">
        <v>263</v>
      </c>
      <c r="C34" s="143">
        <v>76.2</v>
      </c>
      <c r="D34" s="22">
        <v>180</v>
      </c>
      <c r="E34" s="22">
        <v>166</v>
      </c>
      <c r="F34" s="221">
        <v>14</v>
      </c>
      <c r="G34" s="220">
        <v>23</v>
      </c>
      <c r="H34" s="23">
        <v>15</v>
      </c>
      <c r="I34" s="34">
        <v>97.05</v>
      </c>
      <c r="J34" s="22">
        <v>134</v>
      </c>
      <c r="K34" s="22">
        <v>104</v>
      </c>
      <c r="L34" s="22" t="s">
        <v>3</v>
      </c>
      <c r="M34" s="29">
        <v>86</v>
      </c>
      <c r="N34" s="32">
        <v>90</v>
      </c>
      <c r="O34" s="59">
        <v>0.97</v>
      </c>
      <c r="P34" s="59">
        <v>12.74</v>
      </c>
      <c r="Q34" s="24" t="s">
        <v>263</v>
      </c>
      <c r="R34" s="53">
        <v>76.2</v>
      </c>
      <c r="S34" s="30">
        <v>5098</v>
      </c>
      <c r="T34" s="30">
        <v>566.5</v>
      </c>
      <c r="U34" s="30">
        <v>674.6</v>
      </c>
      <c r="V34" s="31">
        <v>7.25</v>
      </c>
      <c r="W34" s="34">
        <v>30.81</v>
      </c>
      <c r="X34" s="30">
        <v>1759</v>
      </c>
      <c r="Y34" s="30">
        <v>211.9</v>
      </c>
      <c r="Z34" s="30">
        <v>325.5</v>
      </c>
      <c r="AA34" s="34">
        <v>4.26</v>
      </c>
      <c r="AB34" s="31">
        <v>77.569999999999993</v>
      </c>
      <c r="AC34" s="31">
        <v>162.4</v>
      </c>
      <c r="AD34" s="269">
        <v>108.1</v>
      </c>
      <c r="AE34" s="21">
        <v>1</v>
      </c>
      <c r="AF34" s="21">
        <v>1</v>
      </c>
      <c r="AG34" s="222" t="s">
        <v>19</v>
      </c>
      <c r="AH34" s="21">
        <v>1</v>
      </c>
      <c r="AI34" s="21">
        <v>1</v>
      </c>
      <c r="AJ34" s="26" t="s">
        <v>19</v>
      </c>
      <c r="AK34" s="22"/>
      <c r="AL34" s="454">
        <f t="shared" si="1"/>
        <v>20.489438433797005</v>
      </c>
      <c r="AM34" s="454">
        <f t="shared" si="2"/>
        <v>74.504199999999997</v>
      </c>
      <c r="AN34" s="454">
        <f t="shared" si="0"/>
        <v>387.09459049999998</v>
      </c>
      <c r="AO34" s="473">
        <f t="shared" si="3"/>
        <v>146.90466666666669</v>
      </c>
      <c r="AP34" s="454">
        <f t="shared" si="4"/>
        <v>108053.82951633334</v>
      </c>
    </row>
    <row r="35" spans="1:42" s="11" customFormat="1" ht="13.5" hidden="1" customHeight="1">
      <c r="A35" s="159">
        <v>20</v>
      </c>
      <c r="B35" s="24"/>
      <c r="C35" s="143"/>
      <c r="D35" s="22"/>
      <c r="E35" s="22"/>
      <c r="F35" s="221"/>
      <c r="G35" s="220"/>
      <c r="H35" s="23"/>
      <c r="I35" s="34"/>
      <c r="J35" s="22"/>
      <c r="K35" s="22"/>
      <c r="L35" s="22"/>
      <c r="M35" s="29"/>
      <c r="N35" s="32"/>
      <c r="O35" s="59"/>
      <c r="P35" s="59"/>
      <c r="Q35" s="24"/>
      <c r="R35" s="53"/>
      <c r="S35" s="30"/>
      <c r="T35" s="30"/>
      <c r="U35" s="30"/>
      <c r="V35" s="31"/>
      <c r="W35" s="34"/>
      <c r="X35" s="30"/>
      <c r="Y35" s="30"/>
      <c r="Z35" s="30"/>
      <c r="AA35" s="34"/>
      <c r="AB35" s="31"/>
      <c r="AC35" s="31"/>
      <c r="AD35" s="269"/>
      <c r="AE35" s="21"/>
      <c r="AF35" s="21"/>
      <c r="AG35" s="222"/>
      <c r="AH35" s="21"/>
      <c r="AI35" s="21"/>
      <c r="AJ35" s="26"/>
      <c r="AK35" s="22"/>
      <c r="AL35" s="454" t="e">
        <f t="shared" si="1"/>
        <v>#DIV/0!</v>
      </c>
      <c r="AM35" s="454">
        <f t="shared" si="2"/>
        <v>0</v>
      </c>
      <c r="AN35" s="454">
        <f t="shared" si="0"/>
        <v>0</v>
      </c>
      <c r="AO35" s="473">
        <f t="shared" si="3"/>
        <v>0</v>
      </c>
      <c r="AP35" s="454">
        <f t="shared" si="4"/>
        <v>0</v>
      </c>
    </row>
    <row r="36" spans="1:42" s="245" customFormat="1" ht="13.5" customHeight="1">
      <c r="A36" s="239">
        <v>21</v>
      </c>
      <c r="B36" s="48" t="s">
        <v>262</v>
      </c>
      <c r="C36" s="52">
        <v>28.7</v>
      </c>
      <c r="D36" s="45">
        <v>167</v>
      </c>
      <c r="E36" s="45">
        <v>180</v>
      </c>
      <c r="F36" s="221">
        <v>5</v>
      </c>
      <c r="G36" s="220">
        <v>7.5</v>
      </c>
      <c r="H36" s="46">
        <v>15</v>
      </c>
      <c r="I36" s="43">
        <v>36.53</v>
      </c>
      <c r="J36" s="45">
        <v>152</v>
      </c>
      <c r="K36" s="45">
        <v>122</v>
      </c>
      <c r="L36" s="45" t="s">
        <v>81</v>
      </c>
      <c r="M36" s="44">
        <v>84</v>
      </c>
      <c r="N36" s="47">
        <v>92</v>
      </c>
      <c r="O36" s="58">
        <v>1.018</v>
      </c>
      <c r="P36" s="58">
        <v>35.51</v>
      </c>
      <c r="Q36" s="48" t="s">
        <v>262</v>
      </c>
      <c r="R36" s="52">
        <v>28.7</v>
      </c>
      <c r="S36" s="42">
        <v>1967</v>
      </c>
      <c r="T36" s="42">
        <v>235.6</v>
      </c>
      <c r="U36" s="42">
        <v>258.2</v>
      </c>
      <c r="V36" s="49">
        <v>7.34</v>
      </c>
      <c r="W36" s="43">
        <v>12.16</v>
      </c>
      <c r="X36" s="42">
        <v>730</v>
      </c>
      <c r="Y36" s="42">
        <v>81.11</v>
      </c>
      <c r="Z36" s="42">
        <v>123.6</v>
      </c>
      <c r="AA36" s="43">
        <v>4.47</v>
      </c>
      <c r="AB36" s="49">
        <v>37.57</v>
      </c>
      <c r="AC36" s="49">
        <v>8.33</v>
      </c>
      <c r="AD36" s="268">
        <v>46.36</v>
      </c>
      <c r="AE36" s="39">
        <v>3</v>
      </c>
      <c r="AF36" s="39">
        <v>3</v>
      </c>
      <c r="AG36" s="232" t="s">
        <v>19</v>
      </c>
      <c r="AH36" s="39">
        <v>3</v>
      </c>
      <c r="AI36" s="39">
        <v>3</v>
      </c>
      <c r="AJ36" s="37" t="s">
        <v>19</v>
      </c>
      <c r="AK36" s="45"/>
      <c r="AL36" s="453">
        <f t="shared" si="1"/>
        <v>12.81836846427594</v>
      </c>
      <c r="AM36" s="453">
        <f t="shared" si="2"/>
        <v>2.8635416666666664</v>
      </c>
      <c r="AN36" s="453">
        <f t="shared" si="0"/>
        <v>17.113628472222221</v>
      </c>
      <c r="AO36" s="473">
        <f t="shared" si="3"/>
        <v>5.6958333333333329</v>
      </c>
      <c r="AP36" s="453">
        <f t="shared" si="4"/>
        <v>46364.855624999997</v>
      </c>
    </row>
    <row r="37" spans="1:42" s="11" customFormat="1" ht="13.5" customHeight="1">
      <c r="A37" s="159">
        <v>22</v>
      </c>
      <c r="B37" s="24" t="s">
        <v>261</v>
      </c>
      <c r="C37" s="143">
        <v>35.5</v>
      </c>
      <c r="D37" s="22">
        <v>171</v>
      </c>
      <c r="E37" s="22">
        <v>180</v>
      </c>
      <c r="F37" s="221">
        <v>6</v>
      </c>
      <c r="G37" s="220">
        <v>9.5</v>
      </c>
      <c r="H37" s="23">
        <v>15</v>
      </c>
      <c r="I37" s="34">
        <v>45.25</v>
      </c>
      <c r="J37" s="22">
        <v>152</v>
      </c>
      <c r="K37" s="22">
        <v>122</v>
      </c>
      <c r="L37" s="22" t="s">
        <v>81</v>
      </c>
      <c r="M37" s="29">
        <v>86</v>
      </c>
      <c r="N37" s="32">
        <v>92</v>
      </c>
      <c r="O37" s="59">
        <v>1.024</v>
      </c>
      <c r="P37" s="59">
        <v>28.83</v>
      </c>
      <c r="Q37" s="24" t="s">
        <v>261</v>
      </c>
      <c r="R37" s="53">
        <v>35.5</v>
      </c>
      <c r="S37" s="30">
        <v>2510</v>
      </c>
      <c r="T37" s="30">
        <v>293.60000000000002</v>
      </c>
      <c r="U37" s="30">
        <v>324.89999999999998</v>
      </c>
      <c r="V37" s="31">
        <v>7.45</v>
      </c>
      <c r="W37" s="34">
        <v>14.47</v>
      </c>
      <c r="X37" s="30">
        <v>924.6</v>
      </c>
      <c r="Y37" s="30">
        <v>102.7</v>
      </c>
      <c r="Z37" s="30">
        <v>156.5</v>
      </c>
      <c r="AA37" s="34">
        <v>4.5199999999999996</v>
      </c>
      <c r="AB37" s="31">
        <v>42.57</v>
      </c>
      <c r="AC37" s="31">
        <v>14.8</v>
      </c>
      <c r="AD37" s="269">
        <v>60.21</v>
      </c>
      <c r="AE37" s="21">
        <v>1</v>
      </c>
      <c r="AF37" s="21">
        <v>3</v>
      </c>
      <c r="AG37" s="222" t="s">
        <v>19</v>
      </c>
      <c r="AH37" s="21">
        <v>1</v>
      </c>
      <c r="AI37" s="21">
        <v>3</v>
      </c>
      <c r="AJ37" s="26" t="s">
        <v>19</v>
      </c>
      <c r="AK37" s="22"/>
      <c r="AL37" s="454">
        <f t="shared" si="1"/>
        <v>13.698895027624323</v>
      </c>
      <c r="AM37" s="454">
        <f t="shared" si="2"/>
        <v>5.7256500000000008</v>
      </c>
      <c r="AN37" s="454">
        <f t="shared" si="0"/>
        <v>34.772137500000007</v>
      </c>
      <c r="AO37" s="473">
        <f t="shared" si="3"/>
        <v>11.382899999999999</v>
      </c>
      <c r="AP37" s="454">
        <f t="shared" si="4"/>
        <v>60210.874125000002</v>
      </c>
    </row>
    <row r="38" spans="1:42" s="245" customFormat="1" ht="13.5" customHeight="1">
      <c r="A38" s="239">
        <v>23</v>
      </c>
      <c r="B38" s="48" t="s">
        <v>260</v>
      </c>
      <c r="C38" s="52">
        <v>51.2</v>
      </c>
      <c r="D38" s="45">
        <v>180</v>
      </c>
      <c r="E38" s="45">
        <v>180</v>
      </c>
      <c r="F38" s="221">
        <v>8.5</v>
      </c>
      <c r="G38" s="220">
        <v>14</v>
      </c>
      <c r="H38" s="46">
        <v>15</v>
      </c>
      <c r="I38" s="43">
        <v>65.25</v>
      </c>
      <c r="J38" s="45">
        <v>152</v>
      </c>
      <c r="K38" s="45">
        <v>122</v>
      </c>
      <c r="L38" s="45" t="s">
        <v>81</v>
      </c>
      <c r="M38" s="44">
        <v>88</v>
      </c>
      <c r="N38" s="47">
        <v>92</v>
      </c>
      <c r="O38" s="58">
        <v>1.0369999999999999</v>
      </c>
      <c r="P38" s="58">
        <v>20.25</v>
      </c>
      <c r="Q38" s="48" t="s">
        <v>260</v>
      </c>
      <c r="R38" s="52">
        <v>51.2</v>
      </c>
      <c r="S38" s="42">
        <v>3831</v>
      </c>
      <c r="T38" s="42">
        <v>425.7</v>
      </c>
      <c r="U38" s="42">
        <v>481.4</v>
      </c>
      <c r="V38" s="49">
        <v>7.66</v>
      </c>
      <c r="W38" s="43">
        <v>20.239999999999998</v>
      </c>
      <c r="X38" s="42">
        <v>1363</v>
      </c>
      <c r="Y38" s="42">
        <v>151.4</v>
      </c>
      <c r="Z38" s="42">
        <v>231</v>
      </c>
      <c r="AA38" s="43">
        <v>4.57</v>
      </c>
      <c r="AB38" s="49">
        <v>54.07</v>
      </c>
      <c r="AC38" s="49">
        <v>42.16</v>
      </c>
      <c r="AD38" s="268">
        <v>93.75</v>
      </c>
      <c r="AE38" s="39">
        <v>1</v>
      </c>
      <c r="AF38" s="39">
        <v>1</v>
      </c>
      <c r="AG38" s="232" t="s">
        <v>19</v>
      </c>
      <c r="AH38" s="39">
        <v>1</v>
      </c>
      <c r="AI38" s="39">
        <v>1</v>
      </c>
      <c r="AJ38" s="37" t="s">
        <v>19</v>
      </c>
      <c r="AK38" s="45"/>
      <c r="AL38" s="453">
        <f t="shared" si="1"/>
        <v>16.222222222222229</v>
      </c>
      <c r="AM38" s="453">
        <f t="shared" si="2"/>
        <v>18.163079166666666</v>
      </c>
      <c r="AN38" s="453">
        <f t="shared" si="0"/>
        <v>111.27358993055556</v>
      </c>
      <c r="AO38" s="473">
        <f t="shared" si="3"/>
        <v>36.039566666666666</v>
      </c>
      <c r="AP38" s="453">
        <f t="shared" si="4"/>
        <v>93745.511999999988</v>
      </c>
    </row>
    <row r="39" spans="1:42" s="11" customFormat="1" ht="13.5" customHeight="1">
      <c r="A39" s="159">
        <v>24</v>
      </c>
      <c r="B39" s="24" t="s">
        <v>259</v>
      </c>
      <c r="C39" s="143">
        <v>88.9</v>
      </c>
      <c r="D39" s="22">
        <v>200</v>
      </c>
      <c r="E39" s="22">
        <v>186</v>
      </c>
      <c r="F39" s="221">
        <v>14.5</v>
      </c>
      <c r="G39" s="220">
        <v>24</v>
      </c>
      <c r="H39" s="23">
        <v>15</v>
      </c>
      <c r="I39" s="34">
        <v>113.3</v>
      </c>
      <c r="J39" s="22">
        <v>152</v>
      </c>
      <c r="K39" s="22">
        <v>122</v>
      </c>
      <c r="L39" s="22" t="s">
        <v>81</v>
      </c>
      <c r="M39" s="29">
        <v>94</v>
      </c>
      <c r="N39" s="32">
        <v>98</v>
      </c>
      <c r="O39" s="59">
        <v>1.089</v>
      </c>
      <c r="P39" s="59">
        <v>12.25</v>
      </c>
      <c r="Q39" s="24" t="s">
        <v>259</v>
      </c>
      <c r="R39" s="53">
        <v>88.9</v>
      </c>
      <c r="S39" s="30">
        <v>7483</v>
      </c>
      <c r="T39" s="30">
        <v>748.3</v>
      </c>
      <c r="U39" s="30">
        <v>883.4</v>
      </c>
      <c r="V39" s="31">
        <v>8.1300000000000008</v>
      </c>
      <c r="W39" s="34">
        <v>34.65</v>
      </c>
      <c r="X39" s="29">
        <v>2580</v>
      </c>
      <c r="Y39" s="30">
        <v>277.39999999999998</v>
      </c>
      <c r="Z39" s="30">
        <v>425.2</v>
      </c>
      <c r="AA39" s="34">
        <v>4.7699999999999996</v>
      </c>
      <c r="AB39" s="31">
        <v>80.069999999999993</v>
      </c>
      <c r="AC39" s="31">
        <v>203.3</v>
      </c>
      <c r="AD39" s="269">
        <v>199.3</v>
      </c>
      <c r="AE39" s="21">
        <v>1</v>
      </c>
      <c r="AF39" s="21">
        <v>1</v>
      </c>
      <c r="AG39" s="222" t="s">
        <v>19</v>
      </c>
      <c r="AH39" s="21">
        <v>1</v>
      </c>
      <c r="AI39" s="21">
        <v>1</v>
      </c>
      <c r="AJ39" s="26" t="s">
        <v>19</v>
      </c>
      <c r="AK39" s="22"/>
      <c r="AL39" s="454">
        <f t="shared" si="1"/>
        <v>22.030008826125325</v>
      </c>
      <c r="AM39" s="454">
        <f t="shared" si="2"/>
        <v>94.65143333333333</v>
      </c>
      <c r="AN39" s="454">
        <f t="shared" si="0"/>
        <v>618.49139544444449</v>
      </c>
      <c r="AO39" s="473">
        <f t="shared" si="3"/>
        <v>186.8639666666667</v>
      </c>
      <c r="AP39" s="454">
        <f t="shared" si="4"/>
        <v>199326.09945600003</v>
      </c>
    </row>
    <row r="40" spans="1:42" s="11" customFormat="1" ht="13.5" hidden="1" customHeight="1">
      <c r="A40" s="239">
        <v>25</v>
      </c>
      <c r="B40" s="24"/>
      <c r="C40" s="143"/>
      <c r="D40" s="22"/>
      <c r="E40" s="22"/>
      <c r="F40" s="221"/>
      <c r="G40" s="220"/>
      <c r="H40" s="23"/>
      <c r="I40" s="34"/>
      <c r="J40" s="22"/>
      <c r="K40" s="22"/>
      <c r="L40" s="22"/>
      <c r="M40" s="29"/>
      <c r="N40" s="32"/>
      <c r="O40" s="59"/>
      <c r="P40" s="59"/>
      <c r="Q40" s="24"/>
      <c r="R40" s="53"/>
      <c r="S40" s="30"/>
      <c r="T40" s="30"/>
      <c r="U40" s="30"/>
      <c r="V40" s="31"/>
      <c r="W40" s="34"/>
      <c r="X40" s="30"/>
      <c r="Y40" s="30"/>
      <c r="Z40" s="30"/>
      <c r="AA40" s="34"/>
      <c r="AB40" s="31"/>
      <c r="AC40" s="31"/>
      <c r="AD40" s="269"/>
      <c r="AE40" s="21"/>
      <c r="AF40" s="21"/>
      <c r="AG40" s="222"/>
      <c r="AH40" s="21"/>
      <c r="AI40" s="21"/>
      <c r="AJ40" s="26"/>
      <c r="AK40" s="22"/>
      <c r="AL40" s="454" t="e">
        <f t="shared" si="1"/>
        <v>#DIV/0!</v>
      </c>
      <c r="AM40" s="454">
        <f t="shared" si="2"/>
        <v>0</v>
      </c>
      <c r="AN40" s="454">
        <f t="shared" si="0"/>
        <v>0</v>
      </c>
      <c r="AO40" s="473">
        <f t="shared" si="3"/>
        <v>0</v>
      </c>
      <c r="AP40" s="454">
        <f t="shared" si="4"/>
        <v>0</v>
      </c>
    </row>
    <row r="41" spans="1:42" s="245" customFormat="1" ht="13.5" customHeight="1">
      <c r="A41" s="159">
        <v>26</v>
      </c>
      <c r="B41" s="48" t="s">
        <v>258</v>
      </c>
      <c r="C41" s="52">
        <v>34.6</v>
      </c>
      <c r="D41" s="45">
        <v>186</v>
      </c>
      <c r="E41" s="45">
        <v>200</v>
      </c>
      <c r="F41" s="221">
        <v>5.5</v>
      </c>
      <c r="G41" s="220">
        <v>8</v>
      </c>
      <c r="H41" s="46">
        <v>18</v>
      </c>
      <c r="I41" s="43">
        <v>44.13</v>
      </c>
      <c r="J41" s="45">
        <v>170</v>
      </c>
      <c r="K41" s="45">
        <v>134</v>
      </c>
      <c r="L41" s="45" t="s">
        <v>74</v>
      </c>
      <c r="M41" s="44">
        <v>96</v>
      </c>
      <c r="N41" s="47">
        <v>100</v>
      </c>
      <c r="O41" s="58">
        <v>1.1299999999999999</v>
      </c>
      <c r="P41" s="58">
        <v>32.619999999999997</v>
      </c>
      <c r="Q41" s="48" t="s">
        <v>258</v>
      </c>
      <c r="R41" s="52">
        <v>34.6</v>
      </c>
      <c r="S41" s="42">
        <v>2944</v>
      </c>
      <c r="T41" s="42">
        <v>316.60000000000002</v>
      </c>
      <c r="U41" s="42">
        <v>347.1</v>
      </c>
      <c r="V41" s="49">
        <v>8.17</v>
      </c>
      <c r="W41" s="43">
        <v>15.45</v>
      </c>
      <c r="X41" s="42">
        <v>1068</v>
      </c>
      <c r="Y41" s="42">
        <v>106.8</v>
      </c>
      <c r="Z41" s="42">
        <v>163.19999999999999</v>
      </c>
      <c r="AA41" s="43">
        <v>4.92</v>
      </c>
      <c r="AB41" s="49">
        <v>42.59</v>
      </c>
      <c r="AC41" s="49">
        <v>12.69</v>
      </c>
      <c r="AD41" s="268">
        <v>84.49</v>
      </c>
      <c r="AE41" s="39">
        <v>3</v>
      </c>
      <c r="AF41" s="39">
        <v>4</v>
      </c>
      <c r="AG41" s="232" t="s">
        <v>19</v>
      </c>
      <c r="AH41" s="39">
        <v>3</v>
      </c>
      <c r="AI41" s="39">
        <v>4</v>
      </c>
      <c r="AJ41" s="37" t="s">
        <v>19</v>
      </c>
      <c r="AK41" s="45"/>
      <c r="AL41" s="453">
        <f t="shared" si="1"/>
        <v>14.346023113528217</v>
      </c>
      <c r="AM41" s="453">
        <f t="shared" si="2"/>
        <v>3.9069125000000002</v>
      </c>
      <c r="AN41" s="453">
        <f t="shared" si="0"/>
        <v>28.485576041666665</v>
      </c>
      <c r="AO41" s="473">
        <f t="shared" si="3"/>
        <v>7.7694583333333336</v>
      </c>
      <c r="AP41" s="453">
        <f t="shared" si="4"/>
        <v>84490.666666666672</v>
      </c>
    </row>
    <row r="42" spans="1:42" s="11" customFormat="1" ht="13.5" customHeight="1">
      <c r="A42" s="239">
        <v>27</v>
      </c>
      <c r="B42" s="24" t="s">
        <v>257</v>
      </c>
      <c r="C42" s="143">
        <v>42.3</v>
      </c>
      <c r="D42" s="22">
        <v>190</v>
      </c>
      <c r="E42" s="22">
        <v>200</v>
      </c>
      <c r="F42" s="221">
        <v>6.5</v>
      </c>
      <c r="G42" s="220">
        <v>10</v>
      </c>
      <c r="H42" s="23">
        <v>18</v>
      </c>
      <c r="I42" s="34">
        <v>53.83</v>
      </c>
      <c r="J42" s="22">
        <v>170</v>
      </c>
      <c r="K42" s="22">
        <v>134</v>
      </c>
      <c r="L42" s="22" t="s">
        <v>74</v>
      </c>
      <c r="M42" s="29">
        <v>98</v>
      </c>
      <c r="N42" s="32">
        <v>100</v>
      </c>
      <c r="O42" s="59">
        <v>1.1359999999999999</v>
      </c>
      <c r="P42" s="59">
        <v>26.89</v>
      </c>
      <c r="Q42" s="24" t="s">
        <v>257</v>
      </c>
      <c r="R42" s="53">
        <v>42.3</v>
      </c>
      <c r="S42" s="30">
        <v>3692</v>
      </c>
      <c r="T42" s="30">
        <v>388.6</v>
      </c>
      <c r="U42" s="30">
        <v>429.5</v>
      </c>
      <c r="V42" s="31">
        <v>8.2799999999999994</v>
      </c>
      <c r="W42" s="34">
        <v>18.079999999999998</v>
      </c>
      <c r="X42" s="30">
        <v>1336</v>
      </c>
      <c r="Y42" s="30">
        <v>133.6</v>
      </c>
      <c r="Z42" s="30">
        <v>203.8</v>
      </c>
      <c r="AA42" s="34">
        <v>4.9800000000000004</v>
      </c>
      <c r="AB42" s="31">
        <v>47.59</v>
      </c>
      <c r="AC42" s="31">
        <v>20.98</v>
      </c>
      <c r="AD42" s="262">
        <v>108</v>
      </c>
      <c r="AE42" s="21">
        <v>1</v>
      </c>
      <c r="AF42" s="21">
        <v>3</v>
      </c>
      <c r="AG42" s="222" t="s">
        <v>19</v>
      </c>
      <c r="AH42" s="21">
        <v>1</v>
      </c>
      <c r="AI42" s="21">
        <v>3</v>
      </c>
      <c r="AJ42" s="26" t="s">
        <v>19</v>
      </c>
      <c r="AK42" s="22"/>
      <c r="AL42" s="454">
        <f t="shared" si="1"/>
        <v>15.211777819060002</v>
      </c>
      <c r="AM42" s="454">
        <f t="shared" si="2"/>
        <v>7.4905416666666662</v>
      </c>
      <c r="AN42" s="454">
        <f t="shared" si="0"/>
        <v>55.624211805555554</v>
      </c>
      <c r="AO42" s="473">
        <f t="shared" si="3"/>
        <v>14.889541666666666</v>
      </c>
      <c r="AP42" s="454">
        <f t="shared" si="4"/>
        <v>108000</v>
      </c>
    </row>
    <row r="43" spans="1:42" s="245" customFormat="1" ht="13.5" customHeight="1">
      <c r="A43" s="159">
        <v>28</v>
      </c>
      <c r="B43" s="48" t="s">
        <v>256</v>
      </c>
      <c r="C43" s="52">
        <v>61.3</v>
      </c>
      <c r="D43" s="45">
        <v>200</v>
      </c>
      <c r="E43" s="45">
        <v>200</v>
      </c>
      <c r="F43" s="221">
        <v>9</v>
      </c>
      <c r="G43" s="220">
        <v>15</v>
      </c>
      <c r="H43" s="46">
        <v>18</v>
      </c>
      <c r="I43" s="43">
        <v>78.08</v>
      </c>
      <c r="J43" s="45">
        <v>170</v>
      </c>
      <c r="K43" s="45">
        <v>134</v>
      </c>
      <c r="L43" s="45" t="s">
        <v>74</v>
      </c>
      <c r="M43" s="44">
        <v>100</v>
      </c>
      <c r="N43" s="47">
        <v>100</v>
      </c>
      <c r="O43" s="58">
        <v>1.151</v>
      </c>
      <c r="P43" s="58">
        <v>18.78</v>
      </c>
      <c r="Q43" s="48" t="s">
        <v>256</v>
      </c>
      <c r="R43" s="52">
        <v>61.3</v>
      </c>
      <c r="S43" s="42">
        <v>5696</v>
      </c>
      <c r="T43" s="42">
        <v>569.6</v>
      </c>
      <c r="U43" s="42">
        <v>642.5</v>
      </c>
      <c r="V43" s="49">
        <v>8.5399999999999991</v>
      </c>
      <c r="W43" s="43">
        <v>24.83</v>
      </c>
      <c r="X43" s="42">
        <v>2003</v>
      </c>
      <c r="Y43" s="42">
        <v>200.3</v>
      </c>
      <c r="Z43" s="42">
        <v>305.8</v>
      </c>
      <c r="AA43" s="43">
        <v>5.07</v>
      </c>
      <c r="AB43" s="49">
        <v>60.09</v>
      </c>
      <c r="AC43" s="49">
        <v>59.28</v>
      </c>
      <c r="AD43" s="261">
        <v>171.1</v>
      </c>
      <c r="AE43" s="39">
        <v>1</v>
      </c>
      <c r="AF43" s="39">
        <v>1</v>
      </c>
      <c r="AG43" s="232" t="s">
        <v>19</v>
      </c>
      <c r="AH43" s="39">
        <v>1</v>
      </c>
      <c r="AI43" s="39">
        <v>1</v>
      </c>
      <c r="AJ43" s="37" t="s">
        <v>19</v>
      </c>
      <c r="AK43" s="45"/>
      <c r="AL43" s="453">
        <f t="shared" si="1"/>
        <v>17.712602459016384</v>
      </c>
      <c r="AM43" s="453">
        <f t="shared" si="2"/>
        <v>24.74775</v>
      </c>
      <c r="AN43" s="453">
        <f t="shared" si="0"/>
        <v>187.68731249999999</v>
      </c>
      <c r="AO43" s="473">
        <f t="shared" si="3"/>
        <v>49.131</v>
      </c>
      <c r="AP43" s="453">
        <f t="shared" si="4"/>
        <v>171125</v>
      </c>
    </row>
    <row r="44" spans="1:42" s="11" customFormat="1" ht="13.5" customHeight="1">
      <c r="A44" s="239">
        <v>29</v>
      </c>
      <c r="B44" s="24" t="s">
        <v>255</v>
      </c>
      <c r="C44" s="143">
        <v>103</v>
      </c>
      <c r="D44" s="22">
        <v>220</v>
      </c>
      <c r="E44" s="22">
        <v>206</v>
      </c>
      <c r="F44" s="221">
        <v>15</v>
      </c>
      <c r="G44" s="220">
        <v>25</v>
      </c>
      <c r="H44" s="23">
        <v>18</v>
      </c>
      <c r="I44" s="34">
        <v>131.30000000000001</v>
      </c>
      <c r="J44" s="22">
        <v>170</v>
      </c>
      <c r="K44" s="22">
        <v>134</v>
      </c>
      <c r="L44" s="22" t="s">
        <v>74</v>
      </c>
      <c r="M44" s="29">
        <v>106</v>
      </c>
      <c r="N44" s="32">
        <v>106</v>
      </c>
      <c r="O44" s="59">
        <v>1.2030000000000001</v>
      </c>
      <c r="P44" s="59">
        <v>11.67</v>
      </c>
      <c r="Q44" s="24" t="s">
        <v>255</v>
      </c>
      <c r="R44" s="53">
        <v>103</v>
      </c>
      <c r="S44" s="30">
        <v>10640</v>
      </c>
      <c r="T44" s="30">
        <v>967.4</v>
      </c>
      <c r="U44" s="30">
        <v>1135</v>
      </c>
      <c r="V44" s="31">
        <v>9</v>
      </c>
      <c r="W44" s="34">
        <v>41.03</v>
      </c>
      <c r="X44" s="30">
        <v>3651</v>
      </c>
      <c r="Y44" s="30">
        <v>354.5</v>
      </c>
      <c r="Z44" s="30">
        <v>543.20000000000005</v>
      </c>
      <c r="AA44" s="34">
        <v>5.27</v>
      </c>
      <c r="AB44" s="31">
        <v>86.09</v>
      </c>
      <c r="AC44" s="31">
        <v>259.39999999999998</v>
      </c>
      <c r="AD44" s="262">
        <v>346.3</v>
      </c>
      <c r="AE44" s="21">
        <v>1</v>
      </c>
      <c r="AF44" s="21">
        <v>1</v>
      </c>
      <c r="AG44" s="222" t="s">
        <v>19</v>
      </c>
      <c r="AH44" s="21">
        <v>1</v>
      </c>
      <c r="AI44" s="21">
        <v>1</v>
      </c>
      <c r="AJ44" s="26" t="s">
        <v>19</v>
      </c>
      <c r="AK44" s="22"/>
      <c r="AL44" s="454">
        <f t="shared" si="1"/>
        <v>23.556740289413565</v>
      </c>
      <c r="AM44" s="454">
        <f t="shared" si="2"/>
        <v>118.26041666666667</v>
      </c>
      <c r="AN44" s="454">
        <f t="shared" si="0"/>
        <v>949.46180555555554</v>
      </c>
      <c r="AO44" s="473">
        <f t="shared" si="3"/>
        <v>233.70833333333334</v>
      </c>
      <c r="AP44" s="454">
        <f t="shared" si="4"/>
        <v>346257.86812499998</v>
      </c>
    </row>
    <row r="45" spans="1:42" s="11" customFormat="1" ht="13.5" hidden="1" customHeight="1">
      <c r="A45" s="159">
        <v>30</v>
      </c>
      <c r="B45" s="24"/>
      <c r="C45" s="143"/>
      <c r="D45" s="22"/>
      <c r="E45" s="22"/>
      <c r="F45" s="221"/>
      <c r="G45" s="220"/>
      <c r="H45" s="23"/>
      <c r="I45" s="34"/>
      <c r="J45" s="22"/>
      <c r="K45" s="22"/>
      <c r="L45" s="22"/>
      <c r="M45" s="29"/>
      <c r="N45" s="32"/>
      <c r="O45" s="59"/>
      <c r="P45" s="59"/>
      <c r="Q45" s="24"/>
      <c r="R45" s="53"/>
      <c r="S45" s="30"/>
      <c r="T45" s="30"/>
      <c r="U45" s="30"/>
      <c r="V45" s="31"/>
      <c r="W45" s="34"/>
      <c r="X45" s="30"/>
      <c r="Y45" s="30"/>
      <c r="Z45" s="30"/>
      <c r="AA45" s="34"/>
      <c r="AB45" s="31"/>
      <c r="AC45" s="31"/>
      <c r="AD45" s="262"/>
      <c r="AE45" s="21"/>
      <c r="AF45" s="21"/>
      <c r="AG45" s="222"/>
      <c r="AH45" s="21"/>
      <c r="AI45" s="21"/>
      <c r="AJ45" s="26"/>
      <c r="AK45" s="22"/>
      <c r="AL45" s="454" t="e">
        <f t="shared" si="1"/>
        <v>#DIV/0!</v>
      </c>
      <c r="AM45" s="454">
        <f t="shared" si="2"/>
        <v>0</v>
      </c>
      <c r="AN45" s="454">
        <f t="shared" si="0"/>
        <v>0</v>
      </c>
      <c r="AO45" s="473">
        <f t="shared" si="3"/>
        <v>0</v>
      </c>
      <c r="AP45" s="454">
        <f t="shared" si="4"/>
        <v>0</v>
      </c>
    </row>
    <row r="46" spans="1:42" s="245" customFormat="1" ht="13.5" customHeight="1">
      <c r="A46" s="239">
        <v>31</v>
      </c>
      <c r="B46" s="48" t="s">
        <v>254</v>
      </c>
      <c r="C46" s="52">
        <v>40.4</v>
      </c>
      <c r="D46" s="45">
        <v>205</v>
      </c>
      <c r="E46" s="45">
        <v>220</v>
      </c>
      <c r="F46" s="221">
        <v>6</v>
      </c>
      <c r="G46" s="220">
        <v>8.5</v>
      </c>
      <c r="H46" s="46">
        <v>18</v>
      </c>
      <c r="I46" s="43">
        <v>51.46</v>
      </c>
      <c r="J46" s="45">
        <v>188</v>
      </c>
      <c r="K46" s="45">
        <v>152</v>
      </c>
      <c r="L46" s="45" t="s">
        <v>74</v>
      </c>
      <c r="M46" s="44">
        <v>98</v>
      </c>
      <c r="N46" s="47">
        <v>118</v>
      </c>
      <c r="O46" s="58">
        <v>1.2470000000000001</v>
      </c>
      <c r="P46" s="58">
        <v>30.87</v>
      </c>
      <c r="Q46" s="48" t="s">
        <v>254</v>
      </c>
      <c r="R46" s="52">
        <v>40.4</v>
      </c>
      <c r="S46" s="42">
        <v>4170</v>
      </c>
      <c r="T46" s="42">
        <v>406.9</v>
      </c>
      <c r="U46" s="42">
        <v>445.5</v>
      </c>
      <c r="V46" s="49">
        <v>9</v>
      </c>
      <c r="W46" s="43">
        <v>17.63</v>
      </c>
      <c r="X46" s="42">
        <v>1510</v>
      </c>
      <c r="Y46" s="42">
        <v>137.30000000000001</v>
      </c>
      <c r="Z46" s="42">
        <v>209.3</v>
      </c>
      <c r="AA46" s="43">
        <v>5.42</v>
      </c>
      <c r="AB46" s="49">
        <v>44.09</v>
      </c>
      <c r="AC46" s="49">
        <v>15.93</v>
      </c>
      <c r="AD46" s="261">
        <v>145.6</v>
      </c>
      <c r="AE46" s="39">
        <v>3</v>
      </c>
      <c r="AF46" s="39">
        <v>4</v>
      </c>
      <c r="AG46" s="232" t="s">
        <v>19</v>
      </c>
      <c r="AH46" s="39">
        <v>3</v>
      </c>
      <c r="AI46" s="39">
        <v>4</v>
      </c>
      <c r="AJ46" s="37" t="s">
        <v>19</v>
      </c>
      <c r="AK46" s="45"/>
      <c r="AL46" s="453">
        <f t="shared" si="1"/>
        <v>15.927905169063354</v>
      </c>
      <c r="AM46" s="453">
        <f t="shared" si="2"/>
        <v>5.2109833333333331</v>
      </c>
      <c r="AN46" s="453">
        <f t="shared" si="0"/>
        <v>45.470081944444452</v>
      </c>
      <c r="AO46" s="473">
        <f t="shared" si="3"/>
        <v>10.360766666666667</v>
      </c>
      <c r="AP46" s="453">
        <f t="shared" si="4"/>
        <v>145613.23012499997</v>
      </c>
    </row>
    <row r="47" spans="1:42" s="11" customFormat="1" ht="13.5" customHeight="1">
      <c r="A47" s="159">
        <v>32</v>
      </c>
      <c r="B47" s="24" t="s">
        <v>253</v>
      </c>
      <c r="C47" s="143">
        <v>50.5</v>
      </c>
      <c r="D47" s="22">
        <v>210</v>
      </c>
      <c r="E47" s="22">
        <v>220</v>
      </c>
      <c r="F47" s="221">
        <v>7</v>
      </c>
      <c r="G47" s="220">
        <v>11</v>
      </c>
      <c r="H47" s="23">
        <v>18</v>
      </c>
      <c r="I47" s="34">
        <v>64.34</v>
      </c>
      <c r="J47" s="22">
        <v>188</v>
      </c>
      <c r="K47" s="22">
        <v>152</v>
      </c>
      <c r="L47" s="22" t="s">
        <v>74</v>
      </c>
      <c r="M47" s="29">
        <v>98</v>
      </c>
      <c r="N47" s="32">
        <v>118</v>
      </c>
      <c r="O47" s="59">
        <v>1.2549999999999999</v>
      </c>
      <c r="P47" s="59">
        <v>24.85</v>
      </c>
      <c r="Q47" s="24" t="s">
        <v>253</v>
      </c>
      <c r="R47" s="53">
        <v>50.5</v>
      </c>
      <c r="S47" s="30">
        <v>5410</v>
      </c>
      <c r="T47" s="30">
        <v>515.20000000000005</v>
      </c>
      <c r="U47" s="30">
        <v>568.5</v>
      </c>
      <c r="V47" s="31">
        <v>9.17</v>
      </c>
      <c r="W47" s="34">
        <v>20.67</v>
      </c>
      <c r="X47" s="29">
        <v>1955</v>
      </c>
      <c r="Y47" s="30">
        <v>177.7</v>
      </c>
      <c r="Z47" s="30">
        <v>270.60000000000002</v>
      </c>
      <c r="AA47" s="34">
        <v>5.51</v>
      </c>
      <c r="AB47" s="31">
        <v>50.09</v>
      </c>
      <c r="AC47" s="31">
        <v>28.46</v>
      </c>
      <c r="AD47" s="262">
        <v>193.3</v>
      </c>
      <c r="AE47" s="21">
        <v>1</v>
      </c>
      <c r="AF47" s="21">
        <v>3</v>
      </c>
      <c r="AG47" s="222" t="s">
        <v>19</v>
      </c>
      <c r="AH47" s="21">
        <v>1</v>
      </c>
      <c r="AI47" s="21">
        <v>3</v>
      </c>
      <c r="AJ47" s="26" t="s">
        <v>19</v>
      </c>
      <c r="AK47" s="22"/>
      <c r="AL47" s="454">
        <f t="shared" si="1"/>
        <v>16.6412806963009</v>
      </c>
      <c r="AM47" s="454">
        <f t="shared" si="2"/>
        <v>10.898283333333334</v>
      </c>
      <c r="AN47" s="454">
        <f t="shared" si="0"/>
        <v>98.514856944444432</v>
      </c>
      <c r="AO47" s="473">
        <f t="shared" si="3"/>
        <v>21.6708</v>
      </c>
      <c r="AP47" s="454">
        <f t="shared" si="4"/>
        <v>193266.08033333335</v>
      </c>
    </row>
    <row r="48" spans="1:42" s="245" customFormat="1" ht="13.5" customHeight="1">
      <c r="A48" s="239">
        <v>33</v>
      </c>
      <c r="B48" s="48" t="s">
        <v>252</v>
      </c>
      <c r="C48" s="52">
        <v>71.5</v>
      </c>
      <c r="D48" s="45">
        <v>220</v>
      </c>
      <c r="E48" s="45">
        <v>220</v>
      </c>
      <c r="F48" s="221">
        <v>9.5</v>
      </c>
      <c r="G48" s="220">
        <v>16</v>
      </c>
      <c r="H48" s="46">
        <v>18</v>
      </c>
      <c r="I48" s="43">
        <v>91.04</v>
      </c>
      <c r="J48" s="45">
        <v>188</v>
      </c>
      <c r="K48" s="45">
        <v>152</v>
      </c>
      <c r="L48" s="45" t="s">
        <v>74</v>
      </c>
      <c r="M48" s="44">
        <v>100</v>
      </c>
      <c r="N48" s="47">
        <v>118</v>
      </c>
      <c r="O48" s="58">
        <v>1.27</v>
      </c>
      <c r="P48" s="58">
        <v>17.77</v>
      </c>
      <c r="Q48" s="48" t="s">
        <v>252</v>
      </c>
      <c r="R48" s="52">
        <v>71.5</v>
      </c>
      <c r="S48" s="42">
        <v>8091</v>
      </c>
      <c r="T48" s="42">
        <v>735.5</v>
      </c>
      <c r="U48" s="42">
        <v>827</v>
      </c>
      <c r="V48" s="49">
        <v>9.43</v>
      </c>
      <c r="W48" s="43">
        <v>27.92</v>
      </c>
      <c r="X48" s="42">
        <v>2843</v>
      </c>
      <c r="Y48" s="42">
        <v>258.5</v>
      </c>
      <c r="Z48" s="42">
        <v>393.9</v>
      </c>
      <c r="AA48" s="43">
        <v>5.59</v>
      </c>
      <c r="AB48" s="49">
        <v>62.59</v>
      </c>
      <c r="AC48" s="49">
        <v>76.569999999999993</v>
      </c>
      <c r="AD48" s="261">
        <v>295.39999999999998</v>
      </c>
      <c r="AE48" s="39">
        <v>1</v>
      </c>
      <c r="AF48" s="39">
        <v>1</v>
      </c>
      <c r="AG48" s="232" t="s">
        <v>19</v>
      </c>
      <c r="AH48" s="39">
        <v>1</v>
      </c>
      <c r="AI48" s="39">
        <v>1</v>
      </c>
      <c r="AJ48" s="37" t="s">
        <v>19</v>
      </c>
      <c r="AK48" s="45"/>
      <c r="AL48" s="453">
        <f t="shared" si="1"/>
        <v>19.160808435852381</v>
      </c>
      <c r="AM48" s="453">
        <f t="shared" si="2"/>
        <v>32.952408333333331</v>
      </c>
      <c r="AN48" s="453">
        <f t="shared" si="0"/>
        <v>303.11936736111107</v>
      </c>
      <c r="AO48" s="473">
        <f t="shared" si="3"/>
        <v>65.447549999999993</v>
      </c>
      <c r="AP48" s="453">
        <f t="shared" si="4"/>
        <v>295418.11199999996</v>
      </c>
    </row>
    <row r="49" spans="1:42" s="11" customFormat="1" ht="13.5" customHeight="1">
      <c r="A49" s="159">
        <v>34</v>
      </c>
      <c r="B49" s="24" t="s">
        <v>251</v>
      </c>
      <c r="C49" s="143">
        <v>117</v>
      </c>
      <c r="D49" s="22">
        <v>240</v>
      </c>
      <c r="E49" s="22">
        <v>226</v>
      </c>
      <c r="F49" s="221">
        <v>15.5</v>
      </c>
      <c r="G49" s="220">
        <v>26</v>
      </c>
      <c r="H49" s="23">
        <v>18</v>
      </c>
      <c r="I49" s="34">
        <v>149.4</v>
      </c>
      <c r="J49" s="22">
        <v>188</v>
      </c>
      <c r="K49" s="22">
        <v>152</v>
      </c>
      <c r="L49" s="22" t="s">
        <v>74</v>
      </c>
      <c r="M49" s="29">
        <v>108</v>
      </c>
      <c r="N49" s="32">
        <v>124</v>
      </c>
      <c r="O49" s="59">
        <v>1.3220000000000001</v>
      </c>
      <c r="P49" s="59">
        <v>11.27</v>
      </c>
      <c r="Q49" s="24" t="s">
        <v>251</v>
      </c>
      <c r="R49" s="53">
        <v>117</v>
      </c>
      <c r="S49" s="30">
        <v>14600</v>
      </c>
      <c r="T49" s="30">
        <v>1217</v>
      </c>
      <c r="U49" s="30">
        <v>1419</v>
      </c>
      <c r="V49" s="31">
        <v>9.89</v>
      </c>
      <c r="W49" s="34">
        <v>45.31</v>
      </c>
      <c r="X49" s="30">
        <v>5012</v>
      </c>
      <c r="Y49" s="30">
        <v>443.5</v>
      </c>
      <c r="Z49" s="30">
        <v>678.6</v>
      </c>
      <c r="AA49" s="34">
        <v>5.79</v>
      </c>
      <c r="AB49" s="31">
        <v>88.59</v>
      </c>
      <c r="AC49" s="31">
        <v>315.3</v>
      </c>
      <c r="AD49" s="262">
        <v>572.70000000000005</v>
      </c>
      <c r="AE49" s="21">
        <v>1</v>
      </c>
      <c r="AF49" s="21">
        <v>1</v>
      </c>
      <c r="AG49" s="222" t="s">
        <v>19</v>
      </c>
      <c r="AH49" s="21">
        <v>1</v>
      </c>
      <c r="AI49" s="21">
        <v>1</v>
      </c>
      <c r="AJ49" s="26" t="s">
        <v>19</v>
      </c>
      <c r="AK49" s="22"/>
      <c r="AL49" s="454">
        <f t="shared" si="1"/>
        <v>25.02008032128515</v>
      </c>
      <c r="AM49" s="454">
        <f t="shared" si="2"/>
        <v>145.68768750000001</v>
      </c>
      <c r="AN49" s="454">
        <f t="shared" si="0"/>
        <v>1410.0155779583333</v>
      </c>
      <c r="AO49" s="473">
        <f t="shared" si="3"/>
        <v>288.14801666666671</v>
      </c>
      <c r="AP49" s="454">
        <f t="shared" si="4"/>
        <v>572683.89543733338</v>
      </c>
    </row>
    <row r="50" spans="1:42" s="11" customFormat="1" ht="13.5" hidden="1" customHeight="1">
      <c r="A50" s="239">
        <v>35</v>
      </c>
      <c r="B50" s="24"/>
      <c r="C50" s="143"/>
      <c r="D50" s="22"/>
      <c r="E50" s="22"/>
      <c r="F50" s="221"/>
      <c r="G50" s="220"/>
      <c r="H50" s="23"/>
      <c r="I50" s="34"/>
      <c r="J50" s="22"/>
      <c r="K50" s="22"/>
      <c r="L50" s="22"/>
      <c r="M50" s="29"/>
      <c r="N50" s="32"/>
      <c r="O50" s="59"/>
      <c r="P50" s="59"/>
      <c r="Q50" s="24"/>
      <c r="R50" s="53"/>
      <c r="S50" s="30"/>
      <c r="T50" s="30"/>
      <c r="U50" s="30"/>
      <c r="V50" s="31"/>
      <c r="W50" s="34"/>
      <c r="X50" s="29"/>
      <c r="Y50" s="30"/>
      <c r="Z50" s="30"/>
      <c r="AA50" s="34"/>
      <c r="AB50" s="31"/>
      <c r="AC50" s="31"/>
      <c r="AD50" s="262"/>
      <c r="AE50" s="21"/>
      <c r="AF50" s="21"/>
      <c r="AG50" s="222"/>
      <c r="AH50" s="21"/>
      <c r="AI50" s="21"/>
      <c r="AJ50" s="26"/>
      <c r="AK50" s="22"/>
      <c r="AL50" s="454" t="e">
        <f t="shared" si="1"/>
        <v>#DIV/0!</v>
      </c>
      <c r="AM50" s="454">
        <f t="shared" si="2"/>
        <v>0</v>
      </c>
      <c r="AN50" s="454">
        <f t="shared" si="0"/>
        <v>0</v>
      </c>
      <c r="AO50" s="473">
        <f t="shared" si="3"/>
        <v>0</v>
      </c>
      <c r="AP50" s="454">
        <f t="shared" si="4"/>
        <v>0</v>
      </c>
    </row>
    <row r="51" spans="1:42" s="245" customFormat="1" ht="13.5" customHeight="1">
      <c r="A51" s="159">
        <v>36</v>
      </c>
      <c r="B51" s="48" t="s">
        <v>250</v>
      </c>
      <c r="C51" s="52">
        <v>47.4</v>
      </c>
      <c r="D51" s="45">
        <v>224</v>
      </c>
      <c r="E51" s="45">
        <v>240</v>
      </c>
      <c r="F51" s="221">
        <v>6.5</v>
      </c>
      <c r="G51" s="220">
        <v>9</v>
      </c>
      <c r="H51" s="46">
        <v>21</v>
      </c>
      <c r="I51" s="43">
        <v>60.38</v>
      </c>
      <c r="J51" s="45">
        <v>206</v>
      </c>
      <c r="K51" s="45">
        <v>164</v>
      </c>
      <c r="L51" s="45" t="s">
        <v>74</v>
      </c>
      <c r="M51" s="44">
        <v>104</v>
      </c>
      <c r="N51" s="47">
        <v>138</v>
      </c>
      <c r="O51" s="58">
        <v>1.359</v>
      </c>
      <c r="P51" s="58">
        <v>28.67</v>
      </c>
      <c r="Q51" s="48" t="s">
        <v>250</v>
      </c>
      <c r="R51" s="52">
        <v>47.4</v>
      </c>
      <c r="S51" s="42">
        <v>5835</v>
      </c>
      <c r="T51" s="42">
        <v>521</v>
      </c>
      <c r="U51" s="42">
        <v>570.6</v>
      </c>
      <c r="V51" s="49">
        <v>9.83</v>
      </c>
      <c r="W51" s="43">
        <v>21.54</v>
      </c>
      <c r="X51" s="44">
        <v>2077</v>
      </c>
      <c r="Y51" s="42">
        <v>173.1</v>
      </c>
      <c r="Z51" s="42">
        <v>264.39999999999998</v>
      </c>
      <c r="AA51" s="43">
        <v>5.87</v>
      </c>
      <c r="AB51" s="49">
        <v>49.1</v>
      </c>
      <c r="AC51" s="49">
        <v>22.98</v>
      </c>
      <c r="AD51" s="261">
        <v>239.6</v>
      </c>
      <c r="AE51" s="39">
        <v>3</v>
      </c>
      <c r="AF51" s="39">
        <v>4</v>
      </c>
      <c r="AG51" s="232" t="s">
        <v>19</v>
      </c>
      <c r="AH51" s="39">
        <v>3</v>
      </c>
      <c r="AI51" s="39">
        <v>4</v>
      </c>
      <c r="AJ51" s="37" t="s">
        <v>19</v>
      </c>
      <c r="AK51" s="45"/>
      <c r="AL51" s="453">
        <f t="shared" si="1"/>
        <v>17.498509440211976</v>
      </c>
      <c r="AM51" s="453">
        <f t="shared" si="2"/>
        <v>6.8160729166666663</v>
      </c>
      <c r="AN51" s="453">
        <f t="shared" si="0"/>
        <v>70.066006076388888</v>
      </c>
      <c r="AO51" s="473">
        <f t="shared" si="3"/>
        <v>13.549758333333331</v>
      </c>
      <c r="AP51" s="453">
        <f t="shared" si="4"/>
        <v>239630.4</v>
      </c>
    </row>
    <row r="52" spans="1:42" s="11" customFormat="1" ht="13.5" customHeight="1">
      <c r="A52" s="239">
        <v>37</v>
      </c>
      <c r="B52" s="225" t="s">
        <v>249</v>
      </c>
      <c r="C52" s="265">
        <v>60.3</v>
      </c>
      <c r="D52" s="21">
        <v>230</v>
      </c>
      <c r="E52" s="21">
        <v>240</v>
      </c>
      <c r="F52" s="229">
        <v>7.5</v>
      </c>
      <c r="G52" s="228">
        <v>12</v>
      </c>
      <c r="H52" s="222">
        <v>21</v>
      </c>
      <c r="I52" s="224">
        <v>76.84</v>
      </c>
      <c r="J52" s="21">
        <v>206</v>
      </c>
      <c r="K52" s="21">
        <v>164</v>
      </c>
      <c r="L52" s="21" t="s">
        <v>74</v>
      </c>
      <c r="M52" s="33">
        <v>104</v>
      </c>
      <c r="N52" s="227">
        <v>138</v>
      </c>
      <c r="O52" s="226">
        <v>1.369</v>
      </c>
      <c r="P52" s="226">
        <v>22.7</v>
      </c>
      <c r="Q52" s="225" t="s">
        <v>249</v>
      </c>
      <c r="R52" s="53">
        <v>60.3</v>
      </c>
      <c r="S52" s="57">
        <v>7763</v>
      </c>
      <c r="T52" s="57">
        <v>675.1</v>
      </c>
      <c r="U52" s="57">
        <v>744.6</v>
      </c>
      <c r="V52" s="219">
        <v>10.050000000000001</v>
      </c>
      <c r="W52" s="224">
        <v>25.18</v>
      </c>
      <c r="X52" s="33">
        <v>2769</v>
      </c>
      <c r="Y52" s="57">
        <v>230.7</v>
      </c>
      <c r="Z52" s="57">
        <v>351.7</v>
      </c>
      <c r="AA52" s="224">
        <v>6</v>
      </c>
      <c r="AB52" s="31">
        <v>56.1</v>
      </c>
      <c r="AC52" s="31">
        <v>41.55</v>
      </c>
      <c r="AD52" s="262">
        <v>328.5</v>
      </c>
      <c r="AE52" s="21">
        <v>1</v>
      </c>
      <c r="AF52" s="21">
        <v>3</v>
      </c>
      <c r="AG52" s="222" t="s">
        <v>19</v>
      </c>
      <c r="AH52" s="21">
        <v>1</v>
      </c>
      <c r="AI52" s="21">
        <v>3</v>
      </c>
      <c r="AJ52" s="26" t="s">
        <v>19</v>
      </c>
      <c r="AK52" s="264"/>
      <c r="AL52" s="454">
        <f t="shared" si="1"/>
        <v>18.097345132743357</v>
      </c>
      <c r="AM52" s="454">
        <f t="shared" si="2"/>
        <v>15.356812500000002</v>
      </c>
      <c r="AN52" s="454">
        <f t="shared" si="0"/>
        <v>166.01573437499999</v>
      </c>
      <c r="AO52" s="473">
        <f t="shared" si="3"/>
        <v>30.544875000000001</v>
      </c>
      <c r="AP52" s="454">
        <f t="shared" si="4"/>
        <v>328485.88800000004</v>
      </c>
    </row>
    <row r="53" spans="1:42" s="245" customFormat="1" ht="13.5" customHeight="1">
      <c r="A53" s="159">
        <v>38</v>
      </c>
      <c r="B53" s="48" t="s">
        <v>248</v>
      </c>
      <c r="C53" s="52">
        <v>83.2</v>
      </c>
      <c r="D53" s="45">
        <v>240</v>
      </c>
      <c r="E53" s="45">
        <v>240</v>
      </c>
      <c r="F53" s="221">
        <v>10</v>
      </c>
      <c r="G53" s="220">
        <v>17</v>
      </c>
      <c r="H53" s="46">
        <v>21</v>
      </c>
      <c r="I53" s="43">
        <v>106</v>
      </c>
      <c r="J53" s="45">
        <v>206</v>
      </c>
      <c r="K53" s="45">
        <v>164</v>
      </c>
      <c r="L53" s="45" t="s">
        <v>74</v>
      </c>
      <c r="M53" s="44">
        <v>108</v>
      </c>
      <c r="N53" s="47">
        <v>138</v>
      </c>
      <c r="O53" s="58">
        <v>1.3839999999999999</v>
      </c>
      <c r="P53" s="58">
        <v>16.63</v>
      </c>
      <c r="Q53" s="48" t="s">
        <v>248</v>
      </c>
      <c r="R53" s="52">
        <v>83.2</v>
      </c>
      <c r="S53" s="42">
        <v>11260</v>
      </c>
      <c r="T53" s="42">
        <v>938.3</v>
      </c>
      <c r="U53" s="42">
        <v>1053</v>
      </c>
      <c r="V53" s="49">
        <v>10.31</v>
      </c>
      <c r="W53" s="43">
        <v>33.229999999999997</v>
      </c>
      <c r="X53" s="44">
        <v>3923</v>
      </c>
      <c r="Y53" s="42">
        <v>326.89999999999998</v>
      </c>
      <c r="Z53" s="42">
        <v>498.4</v>
      </c>
      <c r="AA53" s="43">
        <v>6.08</v>
      </c>
      <c r="AB53" s="49">
        <v>68.599999999999994</v>
      </c>
      <c r="AC53" s="49">
        <v>102.7</v>
      </c>
      <c r="AD53" s="261">
        <v>486.9</v>
      </c>
      <c r="AE53" s="39">
        <v>1</v>
      </c>
      <c r="AF53" s="39">
        <v>1</v>
      </c>
      <c r="AG53" s="232" t="s">
        <v>19</v>
      </c>
      <c r="AH53" s="39">
        <v>1</v>
      </c>
      <c r="AI53" s="39">
        <v>1</v>
      </c>
      <c r="AJ53" s="37" t="s">
        <v>19</v>
      </c>
      <c r="AK53" s="45"/>
      <c r="AL53" s="453">
        <f t="shared" si="1"/>
        <v>20.66037735849056</v>
      </c>
      <c r="AM53" s="453">
        <f t="shared" si="2"/>
        <v>43.020666666666671</v>
      </c>
      <c r="AN53" s="453">
        <f t="shared" si="0"/>
        <v>471.95772222222223</v>
      </c>
      <c r="AO53" s="473">
        <f t="shared" si="3"/>
        <v>85.474666666666678</v>
      </c>
      <c r="AP53" s="453">
        <f t="shared" si="4"/>
        <v>486946.36799999996</v>
      </c>
    </row>
    <row r="54" spans="1:42" s="11" customFormat="1" ht="13.5" customHeight="1">
      <c r="A54" s="239">
        <v>39</v>
      </c>
      <c r="B54" s="24" t="s">
        <v>247</v>
      </c>
      <c r="C54" s="143">
        <v>157</v>
      </c>
      <c r="D54" s="22">
        <v>270</v>
      </c>
      <c r="E54" s="22">
        <v>248</v>
      </c>
      <c r="F54" s="221">
        <v>18</v>
      </c>
      <c r="G54" s="220">
        <v>32</v>
      </c>
      <c r="H54" s="23">
        <v>21</v>
      </c>
      <c r="I54" s="34">
        <v>199.6</v>
      </c>
      <c r="J54" s="22">
        <v>206</v>
      </c>
      <c r="K54" s="22">
        <v>164</v>
      </c>
      <c r="L54" s="22" t="s">
        <v>74</v>
      </c>
      <c r="M54" s="29">
        <v>116</v>
      </c>
      <c r="N54" s="32">
        <v>146</v>
      </c>
      <c r="O54" s="59">
        <v>1.46</v>
      </c>
      <c r="P54" s="59">
        <v>9.3179999999999996</v>
      </c>
      <c r="Q54" s="24" t="s">
        <v>247</v>
      </c>
      <c r="R54" s="53">
        <v>157</v>
      </c>
      <c r="S54" s="30">
        <v>24290</v>
      </c>
      <c r="T54" s="30">
        <v>1799</v>
      </c>
      <c r="U54" s="30">
        <v>2117</v>
      </c>
      <c r="V54" s="31">
        <v>11.03</v>
      </c>
      <c r="W54" s="34">
        <v>60.07</v>
      </c>
      <c r="X54" s="29">
        <v>8153</v>
      </c>
      <c r="Y54" s="30">
        <v>657.5</v>
      </c>
      <c r="Z54" s="30">
        <v>1006</v>
      </c>
      <c r="AA54" s="34">
        <v>6.39</v>
      </c>
      <c r="AB54" s="31">
        <v>106.6</v>
      </c>
      <c r="AC54" s="31">
        <v>627.9</v>
      </c>
      <c r="AD54" s="262">
        <v>1152</v>
      </c>
      <c r="AE54" s="21">
        <v>1</v>
      </c>
      <c r="AF54" s="21">
        <v>1</v>
      </c>
      <c r="AG54" s="222" t="s">
        <v>19</v>
      </c>
      <c r="AH54" s="21">
        <v>1</v>
      </c>
      <c r="AI54" s="21">
        <v>1</v>
      </c>
      <c r="AJ54" s="26" t="s">
        <v>19</v>
      </c>
      <c r="AK54" s="22"/>
      <c r="AL54" s="454">
        <f t="shared" si="1"/>
        <v>28.937875751503004</v>
      </c>
      <c r="AM54" s="454">
        <f t="shared" si="2"/>
        <v>294.01573333333334</v>
      </c>
      <c r="AN54" s="454">
        <f t="shared" si="0"/>
        <v>3472.8308684444446</v>
      </c>
      <c r="AO54" s="473">
        <f t="shared" si="3"/>
        <v>581.81066666666663</v>
      </c>
      <c r="AP54" s="454">
        <f>(((D54-G54)^2/100*E54^3/1000*G54/10)/24)</f>
        <v>1151987.3051306668</v>
      </c>
    </row>
    <row r="55" spans="1:42" s="266" customFormat="1" ht="13.5" hidden="1" customHeight="1">
      <c r="A55" s="159">
        <v>40</v>
      </c>
      <c r="B55" s="24"/>
      <c r="C55" s="138"/>
      <c r="D55" s="22"/>
      <c r="E55" s="22"/>
      <c r="F55" s="221"/>
      <c r="G55" s="220"/>
      <c r="H55" s="23"/>
      <c r="I55" s="34"/>
      <c r="J55" s="22"/>
      <c r="K55" s="22"/>
      <c r="L55" s="22"/>
      <c r="M55" s="29"/>
      <c r="N55" s="32"/>
      <c r="O55" s="59"/>
      <c r="P55" s="59"/>
      <c r="Q55" s="24"/>
      <c r="R55" s="53"/>
      <c r="S55" s="30"/>
      <c r="T55" s="30"/>
      <c r="U55" s="30"/>
      <c r="V55" s="31"/>
      <c r="W55" s="34"/>
      <c r="X55" s="29"/>
      <c r="Y55" s="30"/>
      <c r="Z55" s="30"/>
      <c r="AA55" s="34"/>
      <c r="AB55" s="31"/>
      <c r="AC55" s="31"/>
      <c r="AD55" s="262"/>
      <c r="AE55" s="21"/>
      <c r="AF55" s="21"/>
      <c r="AG55" s="222"/>
      <c r="AH55" s="21"/>
      <c r="AI55" s="21"/>
      <c r="AJ55" s="26"/>
      <c r="AK55" s="22"/>
      <c r="AL55" s="456" t="e">
        <f t="shared" si="1"/>
        <v>#DIV/0!</v>
      </c>
      <c r="AM55" s="456">
        <f t="shared" si="2"/>
        <v>0</v>
      </c>
      <c r="AN55" s="456">
        <f t="shared" si="0"/>
        <v>0</v>
      </c>
      <c r="AO55" s="473">
        <f t="shared" si="3"/>
        <v>0</v>
      </c>
      <c r="AP55" s="456">
        <f t="shared" si="4"/>
        <v>0</v>
      </c>
    </row>
    <row r="56" spans="1:42" s="245" customFormat="1" ht="13.5" customHeight="1">
      <c r="A56" s="239">
        <v>41</v>
      </c>
      <c r="B56" s="236" t="s">
        <v>246</v>
      </c>
      <c r="C56" s="240">
        <v>54.1</v>
      </c>
      <c r="D56" s="39">
        <v>244</v>
      </c>
      <c r="E56" s="39">
        <v>260</v>
      </c>
      <c r="F56" s="229">
        <v>6.5</v>
      </c>
      <c r="G56" s="228">
        <v>9.5</v>
      </c>
      <c r="H56" s="232">
        <v>24</v>
      </c>
      <c r="I56" s="234">
        <v>68.97</v>
      </c>
      <c r="J56" s="39">
        <v>225</v>
      </c>
      <c r="K56" s="39">
        <v>177</v>
      </c>
      <c r="L56" s="39" t="s">
        <v>74</v>
      </c>
      <c r="M56" s="41">
        <v>110</v>
      </c>
      <c r="N56" s="238">
        <v>158</v>
      </c>
      <c r="O56" s="237">
        <v>1.474</v>
      </c>
      <c r="P56" s="237">
        <v>27.22</v>
      </c>
      <c r="Q56" s="236" t="s">
        <v>246</v>
      </c>
      <c r="R56" s="52">
        <v>54.1</v>
      </c>
      <c r="S56" s="55">
        <v>7981</v>
      </c>
      <c r="T56" s="55">
        <v>654.1</v>
      </c>
      <c r="U56" s="55">
        <v>714.5</v>
      </c>
      <c r="V56" s="235">
        <v>10.76</v>
      </c>
      <c r="W56" s="234">
        <v>24.75</v>
      </c>
      <c r="X56" s="41">
        <v>2788</v>
      </c>
      <c r="Y56" s="55">
        <v>214.5</v>
      </c>
      <c r="Z56" s="55">
        <v>327.7</v>
      </c>
      <c r="AA56" s="234">
        <v>6.36</v>
      </c>
      <c r="AB56" s="49">
        <v>53.62</v>
      </c>
      <c r="AC56" s="49">
        <v>30.31</v>
      </c>
      <c r="AD56" s="261">
        <v>382.6</v>
      </c>
      <c r="AE56" s="39">
        <v>3</v>
      </c>
      <c r="AF56" s="39">
        <v>4</v>
      </c>
      <c r="AG56" s="232" t="s">
        <v>19</v>
      </c>
      <c r="AH56" s="39">
        <v>3</v>
      </c>
      <c r="AI56" s="39">
        <v>4</v>
      </c>
      <c r="AJ56" s="37" t="s">
        <v>19</v>
      </c>
      <c r="AK56" s="267"/>
      <c r="AL56" s="453">
        <f t="shared" si="1"/>
        <v>18.40423372480787</v>
      </c>
      <c r="AM56" s="453">
        <f t="shared" si="2"/>
        <v>8.503909375000001</v>
      </c>
      <c r="AN56" s="453">
        <f>(E56^3/1000*G56^3/1000/144+((D56/2-G56/2)/10*F56^3/1000)/36)</f>
        <v>104.73682578125</v>
      </c>
      <c r="AO56" s="473">
        <f t="shared" si="3"/>
        <v>16.920854166666668</v>
      </c>
      <c r="AP56" s="453">
        <f t="shared" si="4"/>
        <v>382576.33429166669</v>
      </c>
    </row>
    <row r="57" spans="1:42" s="11" customFormat="1" ht="13.5" customHeight="1">
      <c r="A57" s="159">
        <v>42</v>
      </c>
      <c r="B57" s="24" t="s">
        <v>245</v>
      </c>
      <c r="C57" s="265">
        <v>68.2</v>
      </c>
      <c r="D57" s="21">
        <v>250</v>
      </c>
      <c r="E57" s="21">
        <v>260</v>
      </c>
      <c r="F57" s="229">
        <v>7.5</v>
      </c>
      <c r="G57" s="228">
        <v>12.5</v>
      </c>
      <c r="H57" s="222">
        <v>24</v>
      </c>
      <c r="I57" s="224">
        <v>86.82</v>
      </c>
      <c r="J57" s="21">
        <v>225</v>
      </c>
      <c r="K57" s="21">
        <v>177</v>
      </c>
      <c r="L57" s="21" t="s">
        <v>74</v>
      </c>
      <c r="M57" s="33">
        <v>110</v>
      </c>
      <c r="N57" s="227">
        <v>158</v>
      </c>
      <c r="O57" s="226">
        <v>1.484</v>
      </c>
      <c r="P57" s="226">
        <v>21.77</v>
      </c>
      <c r="Q57" s="225" t="s">
        <v>245</v>
      </c>
      <c r="R57" s="53">
        <v>68.2</v>
      </c>
      <c r="S57" s="57">
        <v>10450</v>
      </c>
      <c r="T57" s="57">
        <v>836.4</v>
      </c>
      <c r="U57" s="57">
        <v>919.8</v>
      </c>
      <c r="V57" s="219">
        <v>10.97</v>
      </c>
      <c r="W57" s="224">
        <v>28.76</v>
      </c>
      <c r="X57" s="33">
        <v>3668</v>
      </c>
      <c r="Y57" s="57">
        <v>282.10000000000002</v>
      </c>
      <c r="Z57" s="57">
        <v>430.2</v>
      </c>
      <c r="AA57" s="224">
        <v>6.5</v>
      </c>
      <c r="AB57" s="31">
        <v>60.62</v>
      </c>
      <c r="AC57" s="31">
        <v>52.37</v>
      </c>
      <c r="AD57" s="262">
        <v>516.4</v>
      </c>
      <c r="AE57" s="21">
        <v>2</v>
      </c>
      <c r="AF57" s="21">
        <v>3</v>
      </c>
      <c r="AG57" s="222">
        <v>3</v>
      </c>
      <c r="AH57" s="21">
        <v>2</v>
      </c>
      <c r="AI57" s="21">
        <v>3</v>
      </c>
      <c r="AJ57" s="26">
        <v>3</v>
      </c>
      <c r="AK57" s="22" t="s">
        <v>144</v>
      </c>
      <c r="AL57" s="454">
        <f t="shared" si="1"/>
        <v>19.056668970283344</v>
      </c>
      <c r="AM57" s="454">
        <f t="shared" si="2"/>
        <v>18.597005208333332</v>
      </c>
      <c r="AN57" s="454">
        <f t="shared" ref="AN57:AN120" si="5">(E57^3/1000*G57^3/1000/144+((D57/2-G57/2)/10*F57^3/1000)/36)</f>
        <v>238.52891710069446</v>
      </c>
      <c r="AO57" s="473">
        <f t="shared" si="3"/>
        <v>37.018229166666664</v>
      </c>
      <c r="AP57" s="454">
        <f t="shared" ref="AP57:AP120" si="6">(((D57-G57)^2/100*E57^3/1000*G57/10)/24)</f>
        <v>516352.21354166669</v>
      </c>
    </row>
    <row r="58" spans="1:42" s="245" customFormat="1" ht="13.5" customHeight="1">
      <c r="A58" s="239">
        <v>43</v>
      </c>
      <c r="B58" s="48" t="s">
        <v>244</v>
      </c>
      <c r="C58" s="240">
        <v>93</v>
      </c>
      <c r="D58" s="39">
        <v>260</v>
      </c>
      <c r="E58" s="39">
        <v>260</v>
      </c>
      <c r="F58" s="229">
        <v>10</v>
      </c>
      <c r="G58" s="228">
        <v>17.5</v>
      </c>
      <c r="H58" s="232">
        <v>24</v>
      </c>
      <c r="I58" s="234">
        <v>118.4</v>
      </c>
      <c r="J58" s="39">
        <v>225</v>
      </c>
      <c r="K58" s="39">
        <v>177</v>
      </c>
      <c r="L58" s="39" t="s">
        <v>74</v>
      </c>
      <c r="M58" s="41">
        <v>114</v>
      </c>
      <c r="N58" s="238">
        <v>158</v>
      </c>
      <c r="O58" s="237">
        <v>1.4990000000000001</v>
      </c>
      <c r="P58" s="237">
        <v>16.12</v>
      </c>
      <c r="Q58" s="236" t="s">
        <v>244</v>
      </c>
      <c r="R58" s="52">
        <v>93</v>
      </c>
      <c r="S58" s="55">
        <v>14920</v>
      </c>
      <c r="T58" s="55">
        <v>1148</v>
      </c>
      <c r="U58" s="55">
        <v>1283</v>
      </c>
      <c r="V58" s="235">
        <v>11.22</v>
      </c>
      <c r="W58" s="234">
        <v>37.590000000000003</v>
      </c>
      <c r="X58" s="41">
        <v>5135</v>
      </c>
      <c r="Y58" s="55">
        <v>395</v>
      </c>
      <c r="Z58" s="55">
        <v>602.20000000000005</v>
      </c>
      <c r="AA58" s="234">
        <v>6.58</v>
      </c>
      <c r="AB58" s="49">
        <v>73.12</v>
      </c>
      <c r="AC58" s="49">
        <v>123.8</v>
      </c>
      <c r="AD58" s="261">
        <v>753.7</v>
      </c>
      <c r="AE58" s="39">
        <v>1</v>
      </c>
      <c r="AF58" s="39">
        <v>1</v>
      </c>
      <c r="AG58" s="232">
        <v>2</v>
      </c>
      <c r="AH58" s="39">
        <v>1</v>
      </c>
      <c r="AI58" s="39">
        <v>1</v>
      </c>
      <c r="AJ58" s="37">
        <v>2</v>
      </c>
      <c r="AK58" s="45" t="s">
        <v>144</v>
      </c>
      <c r="AL58" s="453">
        <f t="shared" si="1"/>
        <v>21.638513513513526</v>
      </c>
      <c r="AM58" s="453">
        <f t="shared" si="2"/>
        <v>50.489583333333336</v>
      </c>
      <c r="AN58" s="453">
        <f t="shared" si="5"/>
        <v>654.47829861111109</v>
      </c>
      <c r="AO58" s="473">
        <f t="shared" si="3"/>
        <v>100.39583333333333</v>
      </c>
      <c r="AP58" s="453">
        <f t="shared" si="6"/>
        <v>753651.09895833337</v>
      </c>
    </row>
    <row r="59" spans="1:42" s="266" customFormat="1" ht="13.5" customHeight="1">
      <c r="A59" s="159">
        <v>44</v>
      </c>
      <c r="B59" s="24" t="s">
        <v>243</v>
      </c>
      <c r="C59" s="230">
        <v>172</v>
      </c>
      <c r="D59" s="21">
        <v>290</v>
      </c>
      <c r="E59" s="21">
        <v>268</v>
      </c>
      <c r="F59" s="229">
        <v>18</v>
      </c>
      <c r="G59" s="228">
        <v>32.5</v>
      </c>
      <c r="H59" s="222">
        <v>24</v>
      </c>
      <c r="I59" s="224">
        <v>219.6</v>
      </c>
      <c r="J59" s="21">
        <v>225</v>
      </c>
      <c r="K59" s="21">
        <v>177</v>
      </c>
      <c r="L59" s="21" t="s">
        <v>74</v>
      </c>
      <c r="M59" s="33">
        <v>122</v>
      </c>
      <c r="N59" s="227">
        <v>166</v>
      </c>
      <c r="O59" s="226">
        <v>1.575</v>
      </c>
      <c r="P59" s="226">
        <v>9.1329999999999991</v>
      </c>
      <c r="Q59" s="225" t="s">
        <v>243</v>
      </c>
      <c r="R59" s="53">
        <v>172</v>
      </c>
      <c r="S59" s="57">
        <v>31310</v>
      </c>
      <c r="T59" s="57">
        <v>2159</v>
      </c>
      <c r="U59" s="57">
        <v>2524</v>
      </c>
      <c r="V59" s="219">
        <v>11.94</v>
      </c>
      <c r="W59" s="224">
        <v>66.89</v>
      </c>
      <c r="X59" s="33">
        <v>10450</v>
      </c>
      <c r="Y59" s="57">
        <v>779.7</v>
      </c>
      <c r="Z59" s="57">
        <v>1192</v>
      </c>
      <c r="AA59" s="224">
        <v>6.9</v>
      </c>
      <c r="AB59" s="31">
        <v>111.1</v>
      </c>
      <c r="AC59" s="31">
        <v>719</v>
      </c>
      <c r="AD59" s="262">
        <v>1728</v>
      </c>
      <c r="AE59" s="21">
        <v>1</v>
      </c>
      <c r="AF59" s="21">
        <v>1</v>
      </c>
      <c r="AG59" s="222">
        <v>1</v>
      </c>
      <c r="AH59" s="21">
        <v>1</v>
      </c>
      <c r="AI59" s="21">
        <v>1</v>
      </c>
      <c r="AJ59" s="26">
        <v>1</v>
      </c>
      <c r="AK59" s="22" t="s">
        <v>144</v>
      </c>
      <c r="AL59" s="454">
        <f t="shared" si="1"/>
        <v>30.063752276867035</v>
      </c>
      <c r="AM59" s="454">
        <f t="shared" si="2"/>
        <v>331.69358333333332</v>
      </c>
      <c r="AN59" s="454">
        <f t="shared" si="5"/>
        <v>4590.8101319444449</v>
      </c>
      <c r="AO59" s="473">
        <f t="shared" si="3"/>
        <v>657.06916666666666</v>
      </c>
      <c r="AP59" s="454">
        <f t="shared" si="6"/>
        <v>1728347.1112916665</v>
      </c>
    </row>
    <row r="60" spans="1:42" s="11" customFormat="1" ht="13.5" hidden="1" customHeight="1">
      <c r="A60" s="239">
        <v>45</v>
      </c>
      <c r="B60" s="225"/>
      <c r="C60" s="265"/>
      <c r="D60" s="21"/>
      <c r="E60" s="21"/>
      <c r="F60" s="229"/>
      <c r="G60" s="228"/>
      <c r="H60" s="222"/>
      <c r="I60" s="224"/>
      <c r="J60" s="21"/>
      <c r="K60" s="21"/>
      <c r="L60" s="21"/>
      <c r="M60" s="33"/>
      <c r="N60" s="227"/>
      <c r="O60" s="226"/>
      <c r="P60" s="226"/>
      <c r="Q60" s="225"/>
      <c r="R60" s="53"/>
      <c r="S60" s="57"/>
      <c r="T60" s="57"/>
      <c r="U60" s="57"/>
      <c r="V60" s="219"/>
      <c r="W60" s="224"/>
      <c r="X60" s="33"/>
      <c r="Y60" s="57"/>
      <c r="Z60" s="57"/>
      <c r="AA60" s="224"/>
      <c r="AB60" s="31"/>
      <c r="AC60" s="31"/>
      <c r="AD60" s="262"/>
      <c r="AE60" s="21"/>
      <c r="AF60" s="21"/>
      <c r="AG60" s="222"/>
      <c r="AH60" s="21"/>
      <c r="AI60" s="21"/>
      <c r="AJ60" s="26"/>
      <c r="AK60" s="264"/>
      <c r="AL60" s="454" t="e">
        <f t="shared" si="1"/>
        <v>#DIV/0!</v>
      </c>
      <c r="AM60" s="454">
        <f t="shared" si="2"/>
        <v>0</v>
      </c>
      <c r="AN60" s="454">
        <f t="shared" si="5"/>
        <v>0</v>
      </c>
      <c r="AO60" s="473">
        <f t="shared" si="3"/>
        <v>0</v>
      </c>
      <c r="AP60" s="454">
        <f t="shared" si="6"/>
        <v>0</v>
      </c>
    </row>
    <row r="61" spans="1:42" s="245" customFormat="1" ht="13.5" customHeight="1">
      <c r="A61" s="159">
        <v>46</v>
      </c>
      <c r="B61" s="48" t="s">
        <v>242</v>
      </c>
      <c r="C61" s="52">
        <v>61.2</v>
      </c>
      <c r="D61" s="45">
        <v>264</v>
      </c>
      <c r="E61" s="45">
        <v>280</v>
      </c>
      <c r="F61" s="221">
        <v>7</v>
      </c>
      <c r="G61" s="220">
        <v>10</v>
      </c>
      <c r="H61" s="46">
        <v>24</v>
      </c>
      <c r="I61" s="43">
        <v>78.02</v>
      </c>
      <c r="J61" s="45">
        <v>244</v>
      </c>
      <c r="K61" s="45">
        <v>196</v>
      </c>
      <c r="L61" s="45" t="s">
        <v>74</v>
      </c>
      <c r="M61" s="44">
        <v>110</v>
      </c>
      <c r="N61" s="47">
        <v>178</v>
      </c>
      <c r="O61" s="58">
        <v>1.593</v>
      </c>
      <c r="P61" s="58">
        <v>26.01</v>
      </c>
      <c r="Q61" s="48" t="s">
        <v>242</v>
      </c>
      <c r="R61" s="52">
        <v>61.2</v>
      </c>
      <c r="S61" s="42">
        <v>10560</v>
      </c>
      <c r="T61" s="42">
        <v>799.8</v>
      </c>
      <c r="U61" s="42">
        <v>873.1</v>
      </c>
      <c r="V61" s="49">
        <v>11.63</v>
      </c>
      <c r="W61" s="43">
        <v>27.52</v>
      </c>
      <c r="X61" s="44">
        <v>3664</v>
      </c>
      <c r="Y61" s="42">
        <v>261.7</v>
      </c>
      <c r="Z61" s="42">
        <v>399.4</v>
      </c>
      <c r="AA61" s="43">
        <v>6.85</v>
      </c>
      <c r="AB61" s="49">
        <v>55.12</v>
      </c>
      <c r="AC61" s="49">
        <v>36.22</v>
      </c>
      <c r="AD61" s="261">
        <v>590.1</v>
      </c>
      <c r="AE61" s="39">
        <v>3</v>
      </c>
      <c r="AF61" s="39">
        <v>4</v>
      </c>
      <c r="AG61" s="232" t="s">
        <v>19</v>
      </c>
      <c r="AH61" s="39">
        <v>3</v>
      </c>
      <c r="AI61" s="39">
        <v>4</v>
      </c>
      <c r="AJ61" s="37" t="s">
        <v>19</v>
      </c>
      <c r="AK61" s="45"/>
      <c r="AL61" s="453">
        <f t="shared" si="1"/>
        <v>20.092796718790034</v>
      </c>
      <c r="AM61" s="453">
        <f t="shared" si="2"/>
        <v>10.785366666666667</v>
      </c>
      <c r="AN61" s="453">
        <f t="shared" si="5"/>
        <v>152.56544722222225</v>
      </c>
      <c r="AO61" s="473">
        <f t="shared" si="3"/>
        <v>21.456400000000002</v>
      </c>
      <c r="AP61" s="453">
        <f t="shared" si="6"/>
        <v>590106.34666666656</v>
      </c>
    </row>
    <row r="62" spans="1:42" s="11" customFormat="1" ht="13.5" customHeight="1">
      <c r="A62" s="239">
        <v>47</v>
      </c>
      <c r="B62" s="24" t="s">
        <v>241</v>
      </c>
      <c r="C62" s="143">
        <v>76.400000000000006</v>
      </c>
      <c r="D62" s="22">
        <v>270</v>
      </c>
      <c r="E62" s="22">
        <v>280</v>
      </c>
      <c r="F62" s="221">
        <v>8</v>
      </c>
      <c r="G62" s="220">
        <v>13</v>
      </c>
      <c r="H62" s="23">
        <v>24</v>
      </c>
      <c r="I62" s="34">
        <v>97.26</v>
      </c>
      <c r="J62" s="22">
        <v>244</v>
      </c>
      <c r="K62" s="22">
        <v>196</v>
      </c>
      <c r="L62" s="22" t="s">
        <v>74</v>
      </c>
      <c r="M62" s="29">
        <v>112</v>
      </c>
      <c r="N62" s="32">
        <v>178</v>
      </c>
      <c r="O62" s="59">
        <v>1.603</v>
      </c>
      <c r="P62" s="59">
        <v>20.99</v>
      </c>
      <c r="Q62" s="24" t="s">
        <v>241</v>
      </c>
      <c r="R62" s="53">
        <v>76.400000000000006</v>
      </c>
      <c r="S62" s="30">
        <v>13670</v>
      </c>
      <c r="T62" s="30">
        <v>1013</v>
      </c>
      <c r="U62" s="29">
        <v>1112</v>
      </c>
      <c r="V62" s="31">
        <v>11.86</v>
      </c>
      <c r="W62" s="34">
        <v>31.74</v>
      </c>
      <c r="X62" s="29">
        <v>4763</v>
      </c>
      <c r="Y62" s="30">
        <v>340.2</v>
      </c>
      <c r="Z62" s="30">
        <v>518.1</v>
      </c>
      <c r="AA62" s="34">
        <v>7</v>
      </c>
      <c r="AB62" s="31">
        <v>62.12</v>
      </c>
      <c r="AC62" s="31">
        <v>62.1</v>
      </c>
      <c r="AD62" s="262">
        <v>785.4</v>
      </c>
      <c r="AE62" s="21">
        <v>2</v>
      </c>
      <c r="AF62" s="21">
        <v>3</v>
      </c>
      <c r="AG62" s="222">
        <v>4</v>
      </c>
      <c r="AH62" s="21">
        <v>2</v>
      </c>
      <c r="AI62" s="21">
        <v>3</v>
      </c>
      <c r="AJ62" s="26">
        <v>4</v>
      </c>
      <c r="AK62" s="22" t="s">
        <v>144</v>
      </c>
      <c r="AL62" s="454">
        <f t="shared" si="1"/>
        <v>20.667283569812884</v>
      </c>
      <c r="AM62" s="454">
        <f t="shared" si="2"/>
        <v>22.698400000000003</v>
      </c>
      <c r="AN62" s="454">
        <f t="shared" si="5"/>
        <v>335.10320000000002</v>
      </c>
      <c r="AO62" s="473">
        <f t="shared" si="3"/>
        <v>45.174933333333335</v>
      </c>
      <c r="AP62" s="454">
        <f t="shared" si="6"/>
        <v>785366.64266666677</v>
      </c>
    </row>
    <row r="63" spans="1:42" s="263" customFormat="1" ht="13.5" customHeight="1">
      <c r="A63" s="159">
        <v>48</v>
      </c>
      <c r="B63" s="48" t="s">
        <v>240</v>
      </c>
      <c r="C63" s="47">
        <v>103</v>
      </c>
      <c r="D63" s="45">
        <v>280</v>
      </c>
      <c r="E63" s="45">
        <v>280</v>
      </c>
      <c r="F63" s="221">
        <v>10.5</v>
      </c>
      <c r="G63" s="220">
        <v>18</v>
      </c>
      <c r="H63" s="46">
        <v>24</v>
      </c>
      <c r="I63" s="43">
        <v>131.4</v>
      </c>
      <c r="J63" s="45">
        <v>244</v>
      </c>
      <c r="K63" s="45">
        <v>196</v>
      </c>
      <c r="L63" s="45" t="s">
        <v>74</v>
      </c>
      <c r="M63" s="44">
        <v>114</v>
      </c>
      <c r="N63" s="47">
        <v>178</v>
      </c>
      <c r="O63" s="58">
        <v>1.6180000000000001</v>
      </c>
      <c r="P63" s="58">
        <v>15.69</v>
      </c>
      <c r="Q63" s="48" t="s">
        <v>240</v>
      </c>
      <c r="R63" s="52">
        <v>103</v>
      </c>
      <c r="S63" s="42">
        <v>19270</v>
      </c>
      <c r="T63" s="42">
        <v>1376</v>
      </c>
      <c r="U63" s="44">
        <v>1534</v>
      </c>
      <c r="V63" s="49">
        <v>12.11</v>
      </c>
      <c r="W63" s="43">
        <v>41.09</v>
      </c>
      <c r="X63" s="44">
        <v>6595</v>
      </c>
      <c r="Y63" s="42">
        <v>471</v>
      </c>
      <c r="Z63" s="42">
        <v>717.6</v>
      </c>
      <c r="AA63" s="43">
        <v>7.09</v>
      </c>
      <c r="AB63" s="49">
        <v>74.62</v>
      </c>
      <c r="AC63" s="49">
        <v>143.69999999999999</v>
      </c>
      <c r="AD63" s="261">
        <v>1130</v>
      </c>
      <c r="AE63" s="39">
        <v>1</v>
      </c>
      <c r="AF63" s="39">
        <v>1</v>
      </c>
      <c r="AG63" s="232">
        <v>2</v>
      </c>
      <c r="AH63" s="39">
        <v>1</v>
      </c>
      <c r="AI63" s="39">
        <v>1</v>
      </c>
      <c r="AJ63" s="37">
        <v>2</v>
      </c>
      <c r="AK63" s="45" t="s">
        <v>144</v>
      </c>
      <c r="AL63" s="453">
        <f t="shared" si="1"/>
        <v>23.25722983257231</v>
      </c>
      <c r="AM63" s="453">
        <f t="shared" si="2"/>
        <v>59.486962499999997</v>
      </c>
      <c r="AN63" s="453">
        <f t="shared" si="5"/>
        <v>889.47724687499999</v>
      </c>
      <c r="AO63" s="473">
        <f t="shared" si="3"/>
        <v>118.27935000000001</v>
      </c>
      <c r="AP63" s="453">
        <f t="shared" si="6"/>
        <v>1130154.8160000001</v>
      </c>
    </row>
    <row r="64" spans="1:42" s="11" customFormat="1" ht="13.5" customHeight="1">
      <c r="A64" s="239">
        <v>49</v>
      </c>
      <c r="B64" s="24" t="s">
        <v>239</v>
      </c>
      <c r="C64" s="143">
        <v>189</v>
      </c>
      <c r="D64" s="22">
        <v>310</v>
      </c>
      <c r="E64" s="22">
        <v>288</v>
      </c>
      <c r="F64" s="221">
        <v>18.5</v>
      </c>
      <c r="G64" s="220">
        <v>33</v>
      </c>
      <c r="H64" s="23">
        <v>24</v>
      </c>
      <c r="I64" s="34">
        <v>240.2</v>
      </c>
      <c r="J64" s="22">
        <v>244</v>
      </c>
      <c r="K64" s="22">
        <v>196</v>
      </c>
      <c r="L64" s="22" t="s">
        <v>74</v>
      </c>
      <c r="M64" s="29">
        <v>122</v>
      </c>
      <c r="N64" s="32">
        <v>186</v>
      </c>
      <c r="O64" s="59">
        <v>1.694</v>
      </c>
      <c r="P64" s="59">
        <v>8.984</v>
      </c>
      <c r="Q64" s="24" t="s">
        <v>239</v>
      </c>
      <c r="R64" s="53">
        <v>189</v>
      </c>
      <c r="S64" s="30">
        <v>39550</v>
      </c>
      <c r="T64" s="30">
        <v>2551</v>
      </c>
      <c r="U64" s="30">
        <v>2966</v>
      </c>
      <c r="V64" s="31">
        <v>12.83</v>
      </c>
      <c r="W64" s="34">
        <v>72.03</v>
      </c>
      <c r="X64" s="29">
        <v>13160</v>
      </c>
      <c r="Y64" s="30">
        <v>914.1</v>
      </c>
      <c r="Z64" s="30">
        <v>1397</v>
      </c>
      <c r="AA64" s="34">
        <v>7.4</v>
      </c>
      <c r="AB64" s="31">
        <v>112.6</v>
      </c>
      <c r="AC64" s="31">
        <v>807.3</v>
      </c>
      <c r="AD64" s="262">
        <v>2520</v>
      </c>
      <c r="AE64" s="21">
        <v>1</v>
      </c>
      <c r="AF64" s="21">
        <v>1</v>
      </c>
      <c r="AG64" s="222">
        <v>1</v>
      </c>
      <c r="AH64" s="21">
        <v>1</v>
      </c>
      <c r="AI64" s="21">
        <v>1</v>
      </c>
      <c r="AJ64" s="26">
        <v>1</v>
      </c>
      <c r="AK64" s="22" t="s">
        <v>144</v>
      </c>
      <c r="AL64" s="454">
        <f t="shared" si="1"/>
        <v>31.519567027477091</v>
      </c>
      <c r="AM64" s="454">
        <f t="shared" si="2"/>
        <v>374.22620208333336</v>
      </c>
      <c r="AN64" s="454">
        <f t="shared" si="5"/>
        <v>5963.9529728402786</v>
      </c>
      <c r="AO64" s="473">
        <f t="shared" si="3"/>
        <v>741.48761666666667</v>
      </c>
      <c r="AP64" s="454">
        <f t="shared" si="6"/>
        <v>2520227.2296959995</v>
      </c>
    </row>
    <row r="65" spans="1:42" s="11" customFormat="1" ht="13.5" hidden="1" customHeight="1">
      <c r="A65" s="159">
        <v>50</v>
      </c>
      <c r="B65" s="24"/>
      <c r="C65" s="143"/>
      <c r="D65" s="22"/>
      <c r="E65" s="22"/>
      <c r="F65" s="221"/>
      <c r="G65" s="220"/>
      <c r="H65" s="23"/>
      <c r="I65" s="34"/>
      <c r="J65" s="22"/>
      <c r="K65" s="22"/>
      <c r="L65" s="22"/>
      <c r="M65" s="29"/>
      <c r="N65" s="32"/>
      <c r="O65" s="59"/>
      <c r="P65" s="59"/>
      <c r="Q65" s="24"/>
      <c r="R65" s="53"/>
      <c r="S65" s="30"/>
      <c r="T65" s="30"/>
      <c r="U65" s="30"/>
      <c r="V65" s="31"/>
      <c r="W65" s="34"/>
      <c r="X65" s="29"/>
      <c r="Y65" s="30"/>
      <c r="Z65" s="30"/>
      <c r="AA65" s="34"/>
      <c r="AB65" s="31"/>
      <c r="AC65" s="31"/>
      <c r="AD65" s="262"/>
      <c r="AE65" s="21"/>
      <c r="AF65" s="21"/>
      <c r="AG65" s="222"/>
      <c r="AH65" s="21"/>
      <c r="AI65" s="21"/>
      <c r="AJ65" s="26"/>
      <c r="AK65" s="22"/>
      <c r="AL65" s="454" t="e">
        <f t="shared" si="1"/>
        <v>#DIV/0!</v>
      </c>
      <c r="AM65" s="454">
        <f t="shared" si="2"/>
        <v>0</v>
      </c>
      <c r="AN65" s="454">
        <f t="shared" si="5"/>
        <v>0</v>
      </c>
      <c r="AO65" s="473">
        <f t="shared" si="3"/>
        <v>0</v>
      </c>
      <c r="AP65" s="454">
        <f t="shared" si="6"/>
        <v>0</v>
      </c>
    </row>
    <row r="66" spans="1:42" s="245" customFormat="1" ht="13.5" customHeight="1">
      <c r="A66" s="239">
        <v>51</v>
      </c>
      <c r="B66" s="48" t="s">
        <v>238</v>
      </c>
      <c r="C66" s="52">
        <v>69.8</v>
      </c>
      <c r="D66" s="45">
        <v>283</v>
      </c>
      <c r="E66" s="45">
        <v>300</v>
      </c>
      <c r="F66" s="221">
        <v>7.5</v>
      </c>
      <c r="G66" s="220">
        <v>10.5</v>
      </c>
      <c r="H66" s="46">
        <v>27</v>
      </c>
      <c r="I66" s="43">
        <v>88.91</v>
      </c>
      <c r="J66" s="45">
        <v>262</v>
      </c>
      <c r="K66" s="45">
        <v>208</v>
      </c>
      <c r="L66" s="45" t="s">
        <v>74</v>
      </c>
      <c r="M66" s="44">
        <v>116</v>
      </c>
      <c r="N66" s="47">
        <v>198</v>
      </c>
      <c r="O66" s="58">
        <v>1.7050000000000001</v>
      </c>
      <c r="P66" s="58">
        <v>24.42</v>
      </c>
      <c r="Q66" s="48" t="s">
        <v>238</v>
      </c>
      <c r="R66" s="52">
        <v>69.8</v>
      </c>
      <c r="S66" s="42">
        <v>13800</v>
      </c>
      <c r="T66" s="44">
        <v>975.6</v>
      </c>
      <c r="U66" s="44">
        <v>1065</v>
      </c>
      <c r="V66" s="49">
        <v>12.46</v>
      </c>
      <c r="W66" s="43">
        <v>32.369999999999997</v>
      </c>
      <c r="X66" s="44">
        <v>4734</v>
      </c>
      <c r="Y66" s="42">
        <v>315.60000000000002</v>
      </c>
      <c r="Z66" s="42">
        <v>482.3</v>
      </c>
      <c r="AA66" s="43">
        <v>7.3</v>
      </c>
      <c r="AB66" s="49">
        <v>60.13</v>
      </c>
      <c r="AC66" s="49">
        <v>49.35</v>
      </c>
      <c r="AD66" s="261">
        <v>877.2</v>
      </c>
      <c r="AE66" s="39">
        <v>3</v>
      </c>
      <c r="AF66" s="39">
        <v>4</v>
      </c>
      <c r="AG66" s="232" t="s">
        <v>19</v>
      </c>
      <c r="AH66" s="39">
        <v>3</v>
      </c>
      <c r="AI66" s="39">
        <v>4</v>
      </c>
      <c r="AJ66" s="37" t="s">
        <v>19</v>
      </c>
      <c r="AK66" s="45"/>
      <c r="AL66" s="453">
        <f t="shared" si="1"/>
        <v>21.71594871218085</v>
      </c>
      <c r="AM66" s="453">
        <f t="shared" si="2"/>
        <v>13.492265625</v>
      </c>
      <c r="AN66" s="453">
        <f t="shared" si="5"/>
        <v>217.21435546875</v>
      </c>
      <c r="AO66" s="473">
        <f t="shared" si="3"/>
        <v>26.836874999999996</v>
      </c>
      <c r="AP66" s="453">
        <f t="shared" si="6"/>
        <v>877151.953125</v>
      </c>
    </row>
    <row r="67" spans="1:42" s="11" customFormat="1" ht="13.5" customHeight="1">
      <c r="A67" s="159">
        <v>52</v>
      </c>
      <c r="B67" s="24" t="s">
        <v>237</v>
      </c>
      <c r="C67" s="138">
        <v>88.3</v>
      </c>
      <c r="D67" s="22">
        <v>290</v>
      </c>
      <c r="E67" s="22">
        <v>300</v>
      </c>
      <c r="F67" s="221">
        <v>8.5</v>
      </c>
      <c r="G67" s="220">
        <v>14</v>
      </c>
      <c r="H67" s="23">
        <v>27</v>
      </c>
      <c r="I67" s="34">
        <v>112.5</v>
      </c>
      <c r="J67" s="22">
        <v>262</v>
      </c>
      <c r="K67" s="22">
        <v>208</v>
      </c>
      <c r="L67" s="22" t="s">
        <v>74</v>
      </c>
      <c r="M67" s="29">
        <v>118</v>
      </c>
      <c r="N67" s="32">
        <v>198</v>
      </c>
      <c r="O67" s="59">
        <v>1.7170000000000001</v>
      </c>
      <c r="P67" s="59">
        <v>19.43</v>
      </c>
      <c r="Q67" s="24" t="s">
        <v>237</v>
      </c>
      <c r="R67" s="53">
        <v>88.3</v>
      </c>
      <c r="S67" s="30">
        <v>18260</v>
      </c>
      <c r="T67" s="29">
        <v>1260</v>
      </c>
      <c r="U67" s="29">
        <v>1383</v>
      </c>
      <c r="V67" s="31">
        <v>12.74</v>
      </c>
      <c r="W67" s="34">
        <v>37.28</v>
      </c>
      <c r="X67" s="29">
        <v>6310</v>
      </c>
      <c r="Y67" s="30">
        <v>420.6</v>
      </c>
      <c r="Z67" s="30">
        <v>641.20000000000005</v>
      </c>
      <c r="AA67" s="34">
        <v>7.49</v>
      </c>
      <c r="AB67" s="31">
        <v>68.13</v>
      </c>
      <c r="AC67" s="31">
        <v>85.17</v>
      </c>
      <c r="AD67" s="223">
        <v>1200</v>
      </c>
      <c r="AE67" s="21">
        <v>2</v>
      </c>
      <c r="AF67" s="21">
        <v>3</v>
      </c>
      <c r="AG67" s="222">
        <v>3</v>
      </c>
      <c r="AH67" s="21">
        <v>2</v>
      </c>
      <c r="AI67" s="21">
        <v>3</v>
      </c>
      <c r="AJ67" s="26">
        <v>3</v>
      </c>
      <c r="AK67" s="22" t="s">
        <v>144</v>
      </c>
      <c r="AL67" s="454">
        <f t="shared" si="1"/>
        <v>22.06666666666667</v>
      </c>
      <c r="AM67" s="454">
        <f t="shared" si="2"/>
        <v>30.264974999999996</v>
      </c>
      <c r="AN67" s="454">
        <f t="shared" si="5"/>
        <v>514.7354145833333</v>
      </c>
      <c r="AO67" s="473">
        <f t="shared" si="3"/>
        <v>60.243358333333333</v>
      </c>
      <c r="AP67" s="454">
        <f t="shared" si="6"/>
        <v>1199772</v>
      </c>
    </row>
    <row r="68" spans="1:42" s="246" customFormat="1" ht="13.5" customHeight="1">
      <c r="A68" s="239">
        <v>53</v>
      </c>
      <c r="B68" s="257" t="s">
        <v>236</v>
      </c>
      <c r="C68" s="256">
        <v>117</v>
      </c>
      <c r="D68" s="247">
        <v>300</v>
      </c>
      <c r="E68" s="247">
        <v>300</v>
      </c>
      <c r="F68" s="254">
        <v>11</v>
      </c>
      <c r="G68" s="254">
        <v>19</v>
      </c>
      <c r="H68" s="260">
        <v>27</v>
      </c>
      <c r="I68" s="253">
        <v>149.1</v>
      </c>
      <c r="J68" s="247">
        <v>262</v>
      </c>
      <c r="K68" s="247">
        <v>208</v>
      </c>
      <c r="L68" s="247" t="s">
        <v>74</v>
      </c>
      <c r="M68" s="255">
        <v>120</v>
      </c>
      <c r="N68" s="259">
        <v>198</v>
      </c>
      <c r="O68" s="258">
        <v>1.732</v>
      </c>
      <c r="P68" s="258">
        <v>14.8</v>
      </c>
      <c r="Q68" s="257" t="s">
        <v>236</v>
      </c>
      <c r="R68" s="256">
        <v>117</v>
      </c>
      <c r="S68" s="254">
        <v>25170</v>
      </c>
      <c r="T68" s="254">
        <v>1678</v>
      </c>
      <c r="U68" s="254">
        <v>1869</v>
      </c>
      <c r="V68" s="252">
        <v>12.99</v>
      </c>
      <c r="W68" s="253">
        <v>47.43</v>
      </c>
      <c r="X68" s="255">
        <v>8563</v>
      </c>
      <c r="Y68" s="254">
        <v>570.9</v>
      </c>
      <c r="Z68" s="254">
        <v>870.1</v>
      </c>
      <c r="AA68" s="253">
        <v>7.58</v>
      </c>
      <c r="AB68" s="252">
        <v>80.63</v>
      </c>
      <c r="AC68" s="252">
        <v>185</v>
      </c>
      <c r="AD68" s="251">
        <v>1688</v>
      </c>
      <c r="AE68" s="249">
        <v>1</v>
      </c>
      <c r="AF68" s="249">
        <v>1</v>
      </c>
      <c r="AG68" s="250">
        <v>3</v>
      </c>
      <c r="AH68" s="249">
        <v>1</v>
      </c>
      <c r="AI68" s="249">
        <v>1</v>
      </c>
      <c r="AJ68" s="248">
        <v>3</v>
      </c>
      <c r="AK68" s="247" t="s">
        <v>144</v>
      </c>
      <c r="AL68" s="457">
        <f t="shared" si="1"/>
        <v>24.64788732394366</v>
      </c>
      <c r="AM68" s="457">
        <f t="shared" si="2"/>
        <v>74.823516666666663</v>
      </c>
      <c r="AN68" s="457">
        <f t="shared" si="5"/>
        <v>1286.5819597222221</v>
      </c>
      <c r="AO68" s="473">
        <f t="shared" si="3"/>
        <v>148.80406666666667</v>
      </c>
      <c r="AP68" s="457">
        <f t="shared" si="6"/>
        <v>1687791.375</v>
      </c>
    </row>
    <row r="69" spans="1:42" s="11" customFormat="1" ht="13.5" customHeight="1">
      <c r="A69" s="159">
        <v>54</v>
      </c>
      <c r="B69" s="24" t="s">
        <v>235</v>
      </c>
      <c r="C69" s="143">
        <v>238</v>
      </c>
      <c r="D69" s="22">
        <v>340</v>
      </c>
      <c r="E69" s="22">
        <v>310</v>
      </c>
      <c r="F69" s="221">
        <v>21</v>
      </c>
      <c r="G69" s="220">
        <v>39</v>
      </c>
      <c r="H69" s="23">
        <v>27</v>
      </c>
      <c r="I69" s="34">
        <v>303.10000000000002</v>
      </c>
      <c r="J69" s="22">
        <v>262</v>
      </c>
      <c r="K69" s="22">
        <v>208</v>
      </c>
      <c r="L69" s="22" t="s">
        <v>74</v>
      </c>
      <c r="M69" s="29">
        <v>132</v>
      </c>
      <c r="N69" s="32">
        <v>208</v>
      </c>
      <c r="O69" s="59">
        <v>1.8320000000000001</v>
      </c>
      <c r="P69" s="59">
        <v>7.6989999999999998</v>
      </c>
      <c r="Q69" s="24" t="s">
        <v>235</v>
      </c>
      <c r="R69" s="53">
        <v>238</v>
      </c>
      <c r="S69" s="30">
        <v>59200</v>
      </c>
      <c r="T69" s="29">
        <v>3482</v>
      </c>
      <c r="U69" s="29">
        <v>4078</v>
      </c>
      <c r="V69" s="31">
        <v>13.98</v>
      </c>
      <c r="W69" s="34">
        <v>90.53</v>
      </c>
      <c r="X69" s="29">
        <v>19400</v>
      </c>
      <c r="Y69" s="30">
        <v>1252</v>
      </c>
      <c r="Z69" s="30">
        <v>1913</v>
      </c>
      <c r="AA69" s="34">
        <v>8</v>
      </c>
      <c r="AB69" s="31">
        <v>130.6</v>
      </c>
      <c r="AC69" s="31">
        <v>1408</v>
      </c>
      <c r="AD69" s="223">
        <v>4386</v>
      </c>
      <c r="AE69" s="21">
        <v>1</v>
      </c>
      <c r="AF69" s="21">
        <v>1</v>
      </c>
      <c r="AG69" s="222">
        <v>1</v>
      </c>
      <c r="AH69" s="21">
        <v>1</v>
      </c>
      <c r="AI69" s="21">
        <v>1</v>
      </c>
      <c r="AJ69" s="26">
        <v>1</v>
      </c>
      <c r="AK69" s="22" t="s">
        <v>144</v>
      </c>
      <c r="AL69" s="454">
        <f t="shared" si="1"/>
        <v>35.45694490267239</v>
      </c>
      <c r="AM69" s="454">
        <f t="shared" si="2"/>
        <v>659.42234999999994</v>
      </c>
      <c r="AN69" s="454">
        <f t="shared" si="5"/>
        <v>12275.901674999999</v>
      </c>
      <c r="AO69" s="473">
        <f t="shared" si="3"/>
        <v>1306.8054</v>
      </c>
      <c r="AP69" s="454">
        <f t="shared" si="6"/>
        <v>4386028.3853749996</v>
      </c>
    </row>
    <row r="70" spans="1:42" s="11" customFormat="1" ht="13.5" hidden="1" customHeight="1">
      <c r="A70" s="239">
        <v>55</v>
      </c>
      <c r="B70" s="24"/>
      <c r="C70" s="138"/>
      <c r="D70" s="22"/>
      <c r="E70" s="22"/>
      <c r="F70" s="221"/>
      <c r="G70" s="220"/>
      <c r="H70" s="23"/>
      <c r="I70" s="34"/>
      <c r="J70" s="22"/>
      <c r="K70" s="22"/>
      <c r="L70" s="22"/>
      <c r="M70" s="29"/>
      <c r="N70" s="32"/>
      <c r="O70" s="59"/>
      <c r="P70" s="59"/>
      <c r="Q70" s="24"/>
      <c r="R70" s="53"/>
      <c r="S70" s="30"/>
      <c r="T70" s="29"/>
      <c r="U70" s="29"/>
      <c r="V70" s="31"/>
      <c r="W70" s="34"/>
      <c r="X70" s="29"/>
      <c r="Y70" s="30"/>
      <c r="Z70" s="30"/>
      <c r="AA70" s="34"/>
      <c r="AB70" s="31"/>
      <c r="AC70" s="31"/>
      <c r="AD70" s="223"/>
      <c r="AE70" s="21"/>
      <c r="AF70" s="21"/>
      <c r="AG70" s="222"/>
      <c r="AH70" s="21"/>
      <c r="AI70" s="21"/>
      <c r="AJ70" s="26"/>
      <c r="AK70" s="22"/>
      <c r="AL70" s="454" t="e">
        <f t="shared" si="1"/>
        <v>#DIV/0!</v>
      </c>
      <c r="AM70" s="454">
        <f t="shared" si="2"/>
        <v>0</v>
      </c>
      <c r="AN70" s="454">
        <f t="shared" si="5"/>
        <v>0</v>
      </c>
      <c r="AO70" s="473">
        <f t="shared" si="3"/>
        <v>0</v>
      </c>
      <c r="AP70" s="454">
        <f t="shared" si="6"/>
        <v>0</v>
      </c>
    </row>
    <row r="71" spans="1:42" s="245" customFormat="1" ht="13.5" customHeight="1">
      <c r="A71" s="159">
        <v>56</v>
      </c>
      <c r="B71" s="48" t="s">
        <v>234</v>
      </c>
      <c r="C71" s="47">
        <v>74.2</v>
      </c>
      <c r="D71" s="45">
        <v>301</v>
      </c>
      <c r="E71" s="45">
        <v>300</v>
      </c>
      <c r="F71" s="221">
        <v>8</v>
      </c>
      <c r="G71" s="220">
        <v>11</v>
      </c>
      <c r="H71" s="46">
        <v>27</v>
      </c>
      <c r="I71" s="43">
        <v>94.58</v>
      </c>
      <c r="J71" s="45">
        <v>279</v>
      </c>
      <c r="K71" s="45">
        <v>225</v>
      </c>
      <c r="L71" s="45" t="s">
        <v>74</v>
      </c>
      <c r="M71" s="44">
        <v>118</v>
      </c>
      <c r="N71" s="47">
        <v>198</v>
      </c>
      <c r="O71" s="58">
        <v>1.74</v>
      </c>
      <c r="P71" s="58">
        <v>23.43</v>
      </c>
      <c r="Q71" s="48" t="s">
        <v>234</v>
      </c>
      <c r="R71" s="52">
        <v>74.2</v>
      </c>
      <c r="S71" s="42">
        <v>16450</v>
      </c>
      <c r="T71" s="44">
        <v>1093</v>
      </c>
      <c r="U71" s="44">
        <v>1196</v>
      </c>
      <c r="V71" s="49">
        <v>13.19</v>
      </c>
      <c r="W71" s="43">
        <v>35.4</v>
      </c>
      <c r="X71" s="44">
        <v>4959</v>
      </c>
      <c r="Y71" s="42">
        <v>330.6</v>
      </c>
      <c r="Z71" s="42">
        <v>505.7</v>
      </c>
      <c r="AA71" s="43">
        <v>7.24</v>
      </c>
      <c r="AB71" s="49">
        <v>61.63</v>
      </c>
      <c r="AC71" s="49">
        <v>55.87</v>
      </c>
      <c r="AD71" s="233">
        <v>1041</v>
      </c>
      <c r="AE71" s="39">
        <v>3</v>
      </c>
      <c r="AF71" s="39">
        <v>4</v>
      </c>
      <c r="AG71" s="232" t="s">
        <v>19</v>
      </c>
      <c r="AH71" s="39">
        <v>3</v>
      </c>
      <c r="AI71" s="39">
        <v>4</v>
      </c>
      <c r="AJ71" s="37" t="s">
        <v>19</v>
      </c>
      <c r="AK71" s="45"/>
      <c r="AL71" s="453">
        <f t="shared" si="1"/>
        <v>24.046204271516185</v>
      </c>
      <c r="AM71" s="453">
        <f t="shared" si="2"/>
        <v>15.784666666666666</v>
      </c>
      <c r="AN71" s="453">
        <f t="shared" si="5"/>
        <v>249.76872222222221</v>
      </c>
      <c r="AO71" s="473">
        <f t="shared" si="3"/>
        <v>31.381600000000002</v>
      </c>
      <c r="AP71" s="453">
        <f t="shared" si="6"/>
        <v>1040737.5</v>
      </c>
    </row>
    <row r="72" spans="1:42" s="11" customFormat="1" ht="13.5" customHeight="1">
      <c r="A72" s="239">
        <v>57</v>
      </c>
      <c r="B72" s="24" t="s">
        <v>233</v>
      </c>
      <c r="C72" s="143">
        <v>97.6</v>
      </c>
      <c r="D72" s="22">
        <v>310</v>
      </c>
      <c r="E72" s="22">
        <v>300</v>
      </c>
      <c r="F72" s="221">
        <v>9</v>
      </c>
      <c r="G72" s="220">
        <v>15.5</v>
      </c>
      <c r="H72" s="23">
        <v>27</v>
      </c>
      <c r="I72" s="34">
        <v>124.4</v>
      </c>
      <c r="J72" s="22">
        <v>279</v>
      </c>
      <c r="K72" s="22">
        <v>225</v>
      </c>
      <c r="L72" s="22" t="s">
        <v>74</v>
      </c>
      <c r="M72" s="29">
        <v>118</v>
      </c>
      <c r="N72" s="32">
        <v>198</v>
      </c>
      <c r="O72" s="59">
        <v>1.756</v>
      </c>
      <c r="P72" s="59">
        <v>17.98</v>
      </c>
      <c r="Q72" s="24" t="s">
        <v>233</v>
      </c>
      <c r="R72" s="53">
        <v>97.6</v>
      </c>
      <c r="S72" s="30">
        <v>22930</v>
      </c>
      <c r="T72" s="30">
        <v>1479</v>
      </c>
      <c r="U72" s="29">
        <v>1628</v>
      </c>
      <c r="V72" s="31">
        <v>13.58</v>
      </c>
      <c r="W72" s="34">
        <v>41.13</v>
      </c>
      <c r="X72" s="29">
        <v>6985</v>
      </c>
      <c r="Y72" s="30">
        <v>465.7</v>
      </c>
      <c r="Z72" s="30">
        <v>709.7</v>
      </c>
      <c r="AA72" s="34">
        <v>7.49</v>
      </c>
      <c r="AB72" s="31">
        <v>71.63</v>
      </c>
      <c r="AC72" s="31">
        <v>108</v>
      </c>
      <c r="AD72" s="223">
        <v>1512</v>
      </c>
      <c r="AE72" s="21">
        <v>1</v>
      </c>
      <c r="AF72" s="21">
        <v>3</v>
      </c>
      <c r="AG72" s="222">
        <v>3</v>
      </c>
      <c r="AH72" s="21">
        <v>1</v>
      </c>
      <c r="AI72" s="21">
        <v>3</v>
      </c>
      <c r="AJ72" s="26">
        <v>3</v>
      </c>
      <c r="AK72" s="22" t="s">
        <v>144</v>
      </c>
      <c r="AL72" s="454">
        <f t="shared" si="1"/>
        <v>24.131832797427659</v>
      </c>
      <c r="AM72" s="454">
        <f t="shared" si="2"/>
        <v>40.816925000000005</v>
      </c>
      <c r="AN72" s="454">
        <f t="shared" si="5"/>
        <v>698.52474374999997</v>
      </c>
      <c r="AO72" s="473">
        <f t="shared" si="3"/>
        <v>81.257199999999997</v>
      </c>
      <c r="AP72" s="454">
        <f t="shared" si="6"/>
        <v>1512358.734375</v>
      </c>
    </row>
    <row r="73" spans="1:42" s="245" customFormat="1" ht="13.5" customHeight="1">
      <c r="A73" s="159">
        <v>58</v>
      </c>
      <c r="B73" s="48" t="s">
        <v>232</v>
      </c>
      <c r="C73" s="52">
        <v>127</v>
      </c>
      <c r="D73" s="45">
        <v>320</v>
      </c>
      <c r="E73" s="45">
        <v>300</v>
      </c>
      <c r="F73" s="221">
        <v>11.5</v>
      </c>
      <c r="G73" s="220">
        <v>20.5</v>
      </c>
      <c r="H73" s="46">
        <v>27</v>
      </c>
      <c r="I73" s="43">
        <v>161.30000000000001</v>
      </c>
      <c r="J73" s="45">
        <v>279</v>
      </c>
      <c r="K73" s="45">
        <v>225</v>
      </c>
      <c r="L73" s="45" t="s">
        <v>74</v>
      </c>
      <c r="M73" s="44">
        <v>122</v>
      </c>
      <c r="N73" s="47">
        <v>198</v>
      </c>
      <c r="O73" s="58">
        <v>1.7709999999999999</v>
      </c>
      <c r="P73" s="58">
        <v>13.98</v>
      </c>
      <c r="Q73" s="48" t="s">
        <v>232</v>
      </c>
      <c r="R73" s="52">
        <v>127</v>
      </c>
      <c r="S73" s="42">
        <v>30820</v>
      </c>
      <c r="T73" s="44">
        <v>1926</v>
      </c>
      <c r="U73" s="44">
        <v>2149</v>
      </c>
      <c r="V73" s="49">
        <v>13.82</v>
      </c>
      <c r="W73" s="43">
        <v>51.77</v>
      </c>
      <c r="X73" s="44">
        <v>9239</v>
      </c>
      <c r="Y73" s="42">
        <v>615.9</v>
      </c>
      <c r="Z73" s="42">
        <v>939.1</v>
      </c>
      <c r="AA73" s="43">
        <v>7.57</v>
      </c>
      <c r="AB73" s="49">
        <v>84.13</v>
      </c>
      <c r="AC73" s="49">
        <v>225.1</v>
      </c>
      <c r="AD73" s="233">
        <v>2069</v>
      </c>
      <c r="AE73" s="39">
        <v>1</v>
      </c>
      <c r="AF73" s="39">
        <v>1</v>
      </c>
      <c r="AG73" s="232">
        <v>2</v>
      </c>
      <c r="AH73" s="39">
        <v>1</v>
      </c>
      <c r="AI73" s="39">
        <v>1</v>
      </c>
      <c r="AJ73" s="37">
        <v>2</v>
      </c>
      <c r="AK73" s="45" t="s">
        <v>144</v>
      </c>
      <c r="AL73" s="453">
        <f t="shared" si="1"/>
        <v>26.769993800371985</v>
      </c>
      <c r="AM73" s="453">
        <f t="shared" si="2"/>
        <v>93.742951041666672</v>
      </c>
      <c r="AN73" s="453">
        <f t="shared" si="5"/>
        <v>1615.9685792534722</v>
      </c>
      <c r="AO73" s="473">
        <f t="shared" si="3"/>
        <v>186.44663750000004</v>
      </c>
      <c r="AP73" s="453">
        <f t="shared" si="6"/>
        <v>2068712.015625</v>
      </c>
    </row>
    <row r="74" spans="1:42" s="11" customFormat="1" ht="13.5" customHeight="1">
      <c r="A74" s="239">
        <v>59</v>
      </c>
      <c r="B74" s="24" t="s">
        <v>231</v>
      </c>
      <c r="C74" s="138">
        <v>245</v>
      </c>
      <c r="D74" s="22">
        <v>359</v>
      </c>
      <c r="E74" s="22">
        <v>309</v>
      </c>
      <c r="F74" s="221">
        <v>21</v>
      </c>
      <c r="G74" s="220">
        <v>40</v>
      </c>
      <c r="H74" s="23">
        <v>27</v>
      </c>
      <c r="I74" s="34">
        <v>312</v>
      </c>
      <c r="J74" s="22">
        <v>279</v>
      </c>
      <c r="K74" s="22">
        <v>225</v>
      </c>
      <c r="L74" s="22" t="s">
        <v>74</v>
      </c>
      <c r="M74" s="29">
        <v>132</v>
      </c>
      <c r="N74" s="32">
        <v>204</v>
      </c>
      <c r="O74" s="59">
        <v>1.8660000000000001</v>
      </c>
      <c r="P74" s="59">
        <v>7.6159999999999997</v>
      </c>
      <c r="Q74" s="24" t="s">
        <v>231</v>
      </c>
      <c r="R74" s="53">
        <v>245</v>
      </c>
      <c r="S74" s="30">
        <v>68130</v>
      </c>
      <c r="T74" s="29">
        <v>3796</v>
      </c>
      <c r="U74" s="29">
        <v>4435</v>
      </c>
      <c r="V74" s="31">
        <v>14.78</v>
      </c>
      <c r="W74" s="34">
        <v>94.85</v>
      </c>
      <c r="X74" s="29">
        <v>19710</v>
      </c>
      <c r="Y74" s="30">
        <v>1276</v>
      </c>
      <c r="Z74" s="30">
        <v>1951</v>
      </c>
      <c r="AA74" s="34">
        <v>7.95</v>
      </c>
      <c r="AB74" s="31">
        <v>132.6</v>
      </c>
      <c r="AC74" s="31">
        <v>1501</v>
      </c>
      <c r="AD74" s="223">
        <v>5004</v>
      </c>
      <c r="AE74" s="21">
        <v>1</v>
      </c>
      <c r="AF74" s="21">
        <v>1</v>
      </c>
      <c r="AG74" s="222">
        <v>1</v>
      </c>
      <c r="AH74" s="21">
        <v>1</v>
      </c>
      <c r="AI74" s="21">
        <v>1</v>
      </c>
      <c r="AJ74" s="26">
        <v>1</v>
      </c>
      <c r="AK74" s="22" t="s">
        <v>144</v>
      </c>
      <c r="AL74" s="454">
        <f t="shared" si="1"/>
        <v>37.352564102564102</v>
      </c>
      <c r="AM74" s="454">
        <f t="shared" si="2"/>
        <v>708.43764999999996</v>
      </c>
      <c r="AN74" s="454">
        <f t="shared" si="5"/>
        <v>13116.8271375</v>
      </c>
      <c r="AO74" s="473">
        <f t="shared" si="3"/>
        <v>1404.5273</v>
      </c>
      <c r="AP74" s="454">
        <f t="shared" si="6"/>
        <v>5003864.6511149993</v>
      </c>
    </row>
    <row r="75" spans="1:42" s="11" customFormat="1" ht="13.5" hidden="1" customHeight="1">
      <c r="A75" s="159">
        <v>60</v>
      </c>
      <c r="B75" s="24"/>
      <c r="C75" s="138"/>
      <c r="D75" s="22"/>
      <c r="E75" s="22"/>
      <c r="F75" s="221"/>
      <c r="G75" s="220"/>
      <c r="H75" s="23"/>
      <c r="I75" s="34"/>
      <c r="J75" s="22"/>
      <c r="K75" s="22"/>
      <c r="L75" s="22"/>
      <c r="M75" s="29"/>
      <c r="N75" s="32"/>
      <c r="O75" s="59"/>
      <c r="P75" s="59"/>
      <c r="Q75" s="24"/>
      <c r="R75" s="53"/>
      <c r="S75" s="30"/>
      <c r="T75" s="29"/>
      <c r="U75" s="29"/>
      <c r="V75" s="31"/>
      <c r="W75" s="34"/>
      <c r="X75" s="29"/>
      <c r="Y75" s="30"/>
      <c r="Z75" s="30"/>
      <c r="AA75" s="34"/>
      <c r="AB75" s="31"/>
      <c r="AC75" s="31"/>
      <c r="AD75" s="223"/>
      <c r="AE75" s="21"/>
      <c r="AF75" s="21"/>
      <c r="AG75" s="222"/>
      <c r="AH75" s="21"/>
      <c r="AI75" s="21"/>
      <c r="AJ75" s="26"/>
      <c r="AK75" s="22"/>
      <c r="AL75" s="454" t="e">
        <f t="shared" si="1"/>
        <v>#DIV/0!</v>
      </c>
      <c r="AM75" s="454">
        <f t="shared" si="2"/>
        <v>0</v>
      </c>
      <c r="AN75" s="454">
        <f t="shared" si="5"/>
        <v>0</v>
      </c>
      <c r="AO75" s="473">
        <f t="shared" si="3"/>
        <v>0</v>
      </c>
      <c r="AP75" s="454">
        <f t="shared" si="6"/>
        <v>0</v>
      </c>
    </row>
    <row r="76" spans="1:42" s="245" customFormat="1" ht="13.5" customHeight="1">
      <c r="A76" s="239">
        <v>61</v>
      </c>
      <c r="B76" s="48" t="s">
        <v>230</v>
      </c>
      <c r="C76" s="52">
        <v>78.900000000000006</v>
      </c>
      <c r="D76" s="45">
        <v>320</v>
      </c>
      <c r="E76" s="45">
        <v>300</v>
      </c>
      <c r="F76" s="221">
        <v>8.5</v>
      </c>
      <c r="G76" s="220">
        <v>11.5</v>
      </c>
      <c r="H76" s="46">
        <v>27</v>
      </c>
      <c r="I76" s="43">
        <v>100.5</v>
      </c>
      <c r="J76" s="45">
        <v>297</v>
      </c>
      <c r="K76" s="45">
        <v>243</v>
      </c>
      <c r="L76" s="45" t="s">
        <v>74</v>
      </c>
      <c r="M76" s="44">
        <v>118</v>
      </c>
      <c r="N76" s="47">
        <v>198</v>
      </c>
      <c r="O76" s="58">
        <v>1.7769999999999999</v>
      </c>
      <c r="P76" s="58">
        <v>22.52</v>
      </c>
      <c r="Q76" s="48" t="s">
        <v>230</v>
      </c>
      <c r="R76" s="52">
        <v>78.900000000000006</v>
      </c>
      <c r="S76" s="42">
        <v>19550</v>
      </c>
      <c r="T76" s="44">
        <v>1222</v>
      </c>
      <c r="U76" s="44">
        <v>1341</v>
      </c>
      <c r="V76" s="49">
        <v>13.95</v>
      </c>
      <c r="W76" s="43">
        <v>38.69</v>
      </c>
      <c r="X76" s="44">
        <v>5185</v>
      </c>
      <c r="Y76" s="42">
        <v>345.6</v>
      </c>
      <c r="Z76" s="42">
        <v>529.29999999999995</v>
      </c>
      <c r="AA76" s="43">
        <v>7.18</v>
      </c>
      <c r="AB76" s="49">
        <v>63.13</v>
      </c>
      <c r="AC76" s="49">
        <v>63.07</v>
      </c>
      <c r="AD76" s="233">
        <v>1231</v>
      </c>
      <c r="AE76" s="39">
        <v>3</v>
      </c>
      <c r="AF76" s="39">
        <v>4</v>
      </c>
      <c r="AG76" s="232" t="s">
        <v>19</v>
      </c>
      <c r="AH76" s="39">
        <v>3</v>
      </c>
      <c r="AI76" s="39">
        <v>4</v>
      </c>
      <c r="AJ76" s="37" t="s">
        <v>19</v>
      </c>
      <c r="AK76" s="45"/>
      <c r="AL76" s="453">
        <f t="shared" si="1"/>
        <v>26.56716417910447</v>
      </c>
      <c r="AM76" s="453">
        <f t="shared" si="2"/>
        <v>18.366376041666665</v>
      </c>
      <c r="AN76" s="453">
        <f t="shared" si="5"/>
        <v>285.4271980034722</v>
      </c>
      <c r="AO76" s="473">
        <f t="shared" si="3"/>
        <v>36.4973375</v>
      </c>
      <c r="AP76" s="453">
        <f t="shared" si="6"/>
        <v>1231290.984375</v>
      </c>
    </row>
    <row r="77" spans="1:42" s="11" customFormat="1" ht="13.5" customHeight="1">
      <c r="A77" s="159">
        <v>62</v>
      </c>
      <c r="B77" s="24" t="s">
        <v>229</v>
      </c>
      <c r="C77" s="143">
        <v>105</v>
      </c>
      <c r="D77" s="22">
        <v>330</v>
      </c>
      <c r="E77" s="22">
        <v>300</v>
      </c>
      <c r="F77" s="221">
        <v>9.5</v>
      </c>
      <c r="G77" s="220">
        <v>16.5</v>
      </c>
      <c r="H77" s="23">
        <v>27</v>
      </c>
      <c r="I77" s="34">
        <v>133.5</v>
      </c>
      <c r="J77" s="22">
        <v>297</v>
      </c>
      <c r="K77" s="22">
        <v>243</v>
      </c>
      <c r="L77" s="22" t="s">
        <v>74</v>
      </c>
      <c r="M77" s="29">
        <v>118</v>
      </c>
      <c r="N77" s="32">
        <v>198</v>
      </c>
      <c r="O77" s="59">
        <v>1.7949999999999999</v>
      </c>
      <c r="P77" s="59">
        <v>17.13</v>
      </c>
      <c r="Q77" s="24" t="s">
        <v>229</v>
      </c>
      <c r="R77" s="53">
        <v>105</v>
      </c>
      <c r="S77" s="30">
        <v>27690</v>
      </c>
      <c r="T77" s="29">
        <v>1678</v>
      </c>
      <c r="U77" s="29">
        <v>1850</v>
      </c>
      <c r="V77" s="31">
        <v>14.4</v>
      </c>
      <c r="W77" s="34">
        <v>44.95</v>
      </c>
      <c r="X77" s="29">
        <v>7436</v>
      </c>
      <c r="Y77" s="30">
        <v>495.7</v>
      </c>
      <c r="Z77" s="30">
        <v>755.9</v>
      </c>
      <c r="AA77" s="34">
        <v>7.46</v>
      </c>
      <c r="AB77" s="31">
        <v>74.13</v>
      </c>
      <c r="AC77" s="31">
        <v>127.2</v>
      </c>
      <c r="AD77" s="223">
        <v>1824</v>
      </c>
      <c r="AE77" s="21">
        <v>1</v>
      </c>
      <c r="AF77" s="21">
        <v>3</v>
      </c>
      <c r="AG77" s="222">
        <v>3</v>
      </c>
      <c r="AH77" s="21">
        <v>1</v>
      </c>
      <c r="AI77" s="21">
        <v>3</v>
      </c>
      <c r="AJ77" s="26">
        <v>3</v>
      </c>
      <c r="AK77" s="22" t="s">
        <v>144</v>
      </c>
      <c r="AL77" s="454">
        <f t="shared" si="1"/>
        <v>26.423220973782779</v>
      </c>
      <c r="AM77" s="454">
        <f t="shared" si="2"/>
        <v>49.401034374999995</v>
      </c>
      <c r="AN77" s="454">
        <f t="shared" si="5"/>
        <v>842.64675286458328</v>
      </c>
      <c r="AO77" s="473">
        <f t="shared" si="3"/>
        <v>98.330512499999998</v>
      </c>
      <c r="AP77" s="454">
        <f t="shared" si="6"/>
        <v>1824364.265625</v>
      </c>
    </row>
    <row r="78" spans="1:42" s="245" customFormat="1" ht="13.5" customHeight="1">
      <c r="A78" s="239">
        <v>63</v>
      </c>
      <c r="B78" s="48" t="s">
        <v>228</v>
      </c>
      <c r="C78" s="47">
        <v>134</v>
      </c>
      <c r="D78" s="45">
        <v>340</v>
      </c>
      <c r="E78" s="45">
        <v>300</v>
      </c>
      <c r="F78" s="221">
        <v>12</v>
      </c>
      <c r="G78" s="220">
        <v>21.5</v>
      </c>
      <c r="H78" s="46">
        <v>27</v>
      </c>
      <c r="I78" s="43">
        <v>170.9</v>
      </c>
      <c r="J78" s="45">
        <v>297</v>
      </c>
      <c r="K78" s="45">
        <v>243</v>
      </c>
      <c r="L78" s="45" t="s">
        <v>74</v>
      </c>
      <c r="M78" s="44">
        <v>122</v>
      </c>
      <c r="N78" s="47">
        <v>198</v>
      </c>
      <c r="O78" s="58">
        <v>1.81</v>
      </c>
      <c r="P78" s="58">
        <v>13.49</v>
      </c>
      <c r="Q78" s="48" t="s">
        <v>228</v>
      </c>
      <c r="R78" s="52">
        <v>134</v>
      </c>
      <c r="S78" s="42">
        <v>36660</v>
      </c>
      <c r="T78" s="44">
        <v>2156</v>
      </c>
      <c r="U78" s="44">
        <v>2408</v>
      </c>
      <c r="V78" s="49">
        <v>14.65</v>
      </c>
      <c r="W78" s="43">
        <v>56.09</v>
      </c>
      <c r="X78" s="44">
        <v>9690</v>
      </c>
      <c r="Y78" s="42">
        <v>646</v>
      </c>
      <c r="Z78" s="42">
        <v>985.7</v>
      </c>
      <c r="AA78" s="43">
        <v>7.53</v>
      </c>
      <c r="AB78" s="49">
        <v>86.63</v>
      </c>
      <c r="AC78" s="49">
        <v>257.2</v>
      </c>
      <c r="AD78" s="233">
        <v>2454</v>
      </c>
      <c r="AE78" s="39">
        <v>1</v>
      </c>
      <c r="AF78" s="39">
        <v>1</v>
      </c>
      <c r="AG78" s="232">
        <v>1</v>
      </c>
      <c r="AH78" s="39">
        <v>1</v>
      </c>
      <c r="AI78" s="39">
        <v>1</v>
      </c>
      <c r="AJ78" s="37">
        <v>1</v>
      </c>
      <c r="AK78" s="45" t="s">
        <v>144</v>
      </c>
      <c r="AL78" s="453">
        <f t="shared" si="1"/>
        <v>29.098888238736116</v>
      </c>
      <c r="AM78" s="453">
        <f t="shared" si="2"/>
        <v>108.55655</v>
      </c>
      <c r="AN78" s="453">
        <f t="shared" si="5"/>
        <v>1864.2097125</v>
      </c>
      <c r="AO78" s="473">
        <f t="shared" si="3"/>
        <v>215.87469999999999</v>
      </c>
      <c r="AP78" s="453">
        <f t="shared" si="6"/>
        <v>2453634.421875</v>
      </c>
    </row>
    <row r="79" spans="1:42" s="11" customFormat="1" ht="13.5" customHeight="1">
      <c r="A79" s="159">
        <v>64</v>
      </c>
      <c r="B79" s="24" t="s">
        <v>227</v>
      </c>
      <c r="C79" s="138">
        <v>248</v>
      </c>
      <c r="D79" s="22">
        <v>377</v>
      </c>
      <c r="E79" s="22">
        <v>309</v>
      </c>
      <c r="F79" s="221">
        <v>21</v>
      </c>
      <c r="G79" s="220">
        <v>40</v>
      </c>
      <c r="H79" s="23">
        <v>27</v>
      </c>
      <c r="I79" s="34">
        <v>315.8</v>
      </c>
      <c r="J79" s="22">
        <v>297</v>
      </c>
      <c r="K79" s="22">
        <v>243</v>
      </c>
      <c r="L79" s="22" t="s">
        <v>74</v>
      </c>
      <c r="M79" s="29">
        <v>132</v>
      </c>
      <c r="N79" s="32">
        <v>204</v>
      </c>
      <c r="O79" s="59">
        <v>1.9019999999999999</v>
      </c>
      <c r="P79" s="59">
        <v>7.67</v>
      </c>
      <c r="Q79" s="24" t="s">
        <v>227</v>
      </c>
      <c r="R79" s="53">
        <v>248</v>
      </c>
      <c r="S79" s="30">
        <v>76370</v>
      </c>
      <c r="T79" s="29">
        <v>4052</v>
      </c>
      <c r="U79" s="29">
        <v>4718</v>
      </c>
      <c r="V79" s="31">
        <v>15.55</v>
      </c>
      <c r="W79" s="34">
        <v>98.63</v>
      </c>
      <c r="X79" s="29">
        <v>19710</v>
      </c>
      <c r="Y79" s="30">
        <v>1276</v>
      </c>
      <c r="Z79" s="30">
        <v>1953</v>
      </c>
      <c r="AA79" s="34">
        <v>7.9</v>
      </c>
      <c r="AB79" s="31">
        <v>132.6</v>
      </c>
      <c r="AC79" s="31">
        <v>1506</v>
      </c>
      <c r="AD79" s="223">
        <v>5584</v>
      </c>
      <c r="AE79" s="21">
        <v>1</v>
      </c>
      <c r="AF79" s="21">
        <v>1</v>
      </c>
      <c r="AG79" s="222">
        <v>1</v>
      </c>
      <c r="AH79" s="21">
        <v>1</v>
      </c>
      <c r="AI79" s="21">
        <v>1</v>
      </c>
      <c r="AJ79" s="26">
        <v>1</v>
      </c>
      <c r="AK79" s="22" t="s">
        <v>144</v>
      </c>
      <c r="AL79" s="454">
        <f t="shared" si="1"/>
        <v>39.101646611779621</v>
      </c>
      <c r="AM79" s="454">
        <f t="shared" si="2"/>
        <v>711.21594999999991</v>
      </c>
      <c r="AN79" s="454">
        <f t="shared" si="5"/>
        <v>13117.0586625</v>
      </c>
      <c r="AO79" s="473">
        <f t="shared" si="3"/>
        <v>1410.0838999999999</v>
      </c>
      <c r="AP79" s="454">
        <f t="shared" si="6"/>
        <v>5584496.0698350007</v>
      </c>
    </row>
    <row r="80" spans="1:42" s="11" customFormat="1" ht="13.5" hidden="1" customHeight="1">
      <c r="A80" s="239">
        <v>65</v>
      </c>
      <c r="B80" s="24"/>
      <c r="C80" s="143"/>
      <c r="D80" s="22"/>
      <c r="E80" s="22"/>
      <c r="F80" s="221"/>
      <c r="G80" s="220"/>
      <c r="H80" s="23"/>
      <c r="I80" s="34"/>
      <c r="J80" s="22"/>
      <c r="K80" s="22"/>
      <c r="L80" s="22"/>
      <c r="M80" s="29"/>
      <c r="N80" s="32"/>
      <c r="O80" s="59"/>
      <c r="P80" s="59"/>
      <c r="Q80" s="24"/>
      <c r="R80" s="53"/>
      <c r="S80" s="30"/>
      <c r="T80" s="29"/>
      <c r="U80" s="29"/>
      <c r="V80" s="31"/>
      <c r="W80" s="34"/>
      <c r="X80" s="29"/>
      <c r="Y80" s="30"/>
      <c r="Z80" s="30"/>
      <c r="AA80" s="34"/>
      <c r="AB80" s="31"/>
      <c r="AC80" s="31"/>
      <c r="AD80" s="223"/>
      <c r="AE80" s="21"/>
      <c r="AF80" s="21"/>
      <c r="AG80" s="222"/>
      <c r="AH80" s="21"/>
      <c r="AI80" s="21"/>
      <c r="AJ80" s="26"/>
      <c r="AK80" s="22"/>
      <c r="AL80" s="454" t="e">
        <f t="shared" si="1"/>
        <v>#DIV/0!</v>
      </c>
      <c r="AM80" s="454">
        <f t="shared" si="2"/>
        <v>0</v>
      </c>
      <c r="AN80" s="454">
        <f t="shared" si="5"/>
        <v>0</v>
      </c>
      <c r="AO80" s="473">
        <f t="shared" si="3"/>
        <v>0</v>
      </c>
      <c r="AP80" s="454">
        <f t="shared" si="6"/>
        <v>0</v>
      </c>
    </row>
    <row r="81" spans="1:42" s="245" customFormat="1" ht="13.5" customHeight="1">
      <c r="A81" s="159">
        <v>66</v>
      </c>
      <c r="B81" s="48" t="s">
        <v>226</v>
      </c>
      <c r="C81" s="47">
        <v>83.7</v>
      </c>
      <c r="D81" s="45">
        <v>339</v>
      </c>
      <c r="E81" s="45">
        <v>300</v>
      </c>
      <c r="F81" s="221">
        <v>9</v>
      </c>
      <c r="G81" s="220">
        <v>12</v>
      </c>
      <c r="H81" s="46">
        <v>27</v>
      </c>
      <c r="I81" s="43">
        <v>106.6</v>
      </c>
      <c r="J81" s="45">
        <v>315</v>
      </c>
      <c r="K81" s="45">
        <v>261</v>
      </c>
      <c r="L81" s="45" t="s">
        <v>74</v>
      </c>
      <c r="M81" s="44">
        <v>118</v>
      </c>
      <c r="N81" s="47">
        <v>198</v>
      </c>
      <c r="O81" s="58">
        <v>1.8140000000000001</v>
      </c>
      <c r="P81" s="58">
        <v>21.67</v>
      </c>
      <c r="Q81" s="48" t="s">
        <v>226</v>
      </c>
      <c r="R81" s="52">
        <v>83.7</v>
      </c>
      <c r="S81" s="42">
        <v>23040</v>
      </c>
      <c r="T81" s="44">
        <v>1359</v>
      </c>
      <c r="U81" s="44">
        <v>1495</v>
      </c>
      <c r="V81" s="49">
        <v>14.7</v>
      </c>
      <c r="W81" s="43">
        <v>42.17</v>
      </c>
      <c r="X81" s="44">
        <v>5410</v>
      </c>
      <c r="Y81" s="42">
        <v>360.7</v>
      </c>
      <c r="Z81" s="42">
        <v>553</v>
      </c>
      <c r="AA81" s="43">
        <v>7.12</v>
      </c>
      <c r="AB81" s="49">
        <v>64.63</v>
      </c>
      <c r="AC81" s="49">
        <v>70.989999999999995</v>
      </c>
      <c r="AD81" s="233">
        <v>1444</v>
      </c>
      <c r="AE81" s="39">
        <v>3</v>
      </c>
      <c r="AF81" s="39">
        <v>4</v>
      </c>
      <c r="AG81" s="232" t="s">
        <v>19</v>
      </c>
      <c r="AH81" s="39">
        <v>3</v>
      </c>
      <c r="AI81" s="39">
        <v>4</v>
      </c>
      <c r="AJ81" s="37" t="s">
        <v>19</v>
      </c>
      <c r="AK81" s="45"/>
      <c r="AL81" s="453">
        <f t="shared" ref="AL81:AL144" si="7">(D81/10-U81/I81*2)/2*10</f>
        <v>29.256097560975594</v>
      </c>
      <c r="AM81" s="453">
        <f t="shared" ref="AM81:AM144" si="8">(E81*G81^3/10000+(D81/2-G81/2)/10*F81^3/1000)/3</f>
        <v>21.253050000000002</v>
      </c>
      <c r="AN81" s="453">
        <f t="shared" si="5"/>
        <v>324.33108750000002</v>
      </c>
      <c r="AO81" s="473">
        <f t="shared" ref="AO81:AO144" si="9">(2*E81/10*G81^3/1000+(D81-2*G81)/10*F81^3/1000)/3</f>
        <v>42.214500000000001</v>
      </c>
      <c r="AP81" s="453">
        <f t="shared" si="6"/>
        <v>1443541.5</v>
      </c>
    </row>
    <row r="82" spans="1:42" s="11" customFormat="1" ht="13.5" customHeight="1">
      <c r="A82" s="239">
        <v>67</v>
      </c>
      <c r="B82" s="24" t="s">
        <v>225</v>
      </c>
      <c r="C82" s="138">
        <v>112</v>
      </c>
      <c r="D82" s="22">
        <v>350</v>
      </c>
      <c r="E82" s="22">
        <v>300</v>
      </c>
      <c r="F82" s="221">
        <v>10</v>
      </c>
      <c r="G82" s="220">
        <v>17.5</v>
      </c>
      <c r="H82" s="23">
        <v>27</v>
      </c>
      <c r="I82" s="34">
        <v>142.80000000000001</v>
      </c>
      <c r="J82" s="22">
        <v>315</v>
      </c>
      <c r="K82" s="22">
        <v>261</v>
      </c>
      <c r="L82" s="22" t="s">
        <v>74</v>
      </c>
      <c r="M82" s="29">
        <v>120</v>
      </c>
      <c r="N82" s="32">
        <v>198</v>
      </c>
      <c r="O82" s="59">
        <v>1.8340000000000001</v>
      </c>
      <c r="P82" s="59">
        <v>16.36</v>
      </c>
      <c r="Q82" s="24" t="s">
        <v>225</v>
      </c>
      <c r="R82" s="53">
        <v>112</v>
      </c>
      <c r="S82" s="30">
        <v>33090</v>
      </c>
      <c r="T82" s="29">
        <v>1891</v>
      </c>
      <c r="U82" s="29">
        <v>2088</v>
      </c>
      <c r="V82" s="31">
        <v>15.22</v>
      </c>
      <c r="W82" s="34">
        <v>48.96</v>
      </c>
      <c r="X82" s="29">
        <v>7887</v>
      </c>
      <c r="Y82" s="30">
        <v>525.79999999999995</v>
      </c>
      <c r="Z82" s="30">
        <v>802.3</v>
      </c>
      <c r="AA82" s="34">
        <v>7.43</v>
      </c>
      <c r="AB82" s="31">
        <v>76.63</v>
      </c>
      <c r="AC82" s="31">
        <v>148.80000000000001</v>
      </c>
      <c r="AD82" s="223">
        <v>2177</v>
      </c>
      <c r="AE82" s="21">
        <v>1</v>
      </c>
      <c r="AF82" s="21">
        <v>2</v>
      </c>
      <c r="AG82" s="222">
        <v>3</v>
      </c>
      <c r="AH82" s="21">
        <v>1</v>
      </c>
      <c r="AI82" s="21">
        <v>2</v>
      </c>
      <c r="AJ82" s="26">
        <v>3</v>
      </c>
      <c r="AK82" s="22" t="s">
        <v>144</v>
      </c>
      <c r="AL82" s="454">
        <f t="shared" si="7"/>
        <v>28.781512605042021</v>
      </c>
      <c r="AM82" s="454">
        <f t="shared" si="8"/>
        <v>59.135416666666664</v>
      </c>
      <c r="AN82" s="454">
        <f t="shared" si="5"/>
        <v>1005.3446180555555</v>
      </c>
      <c r="AO82" s="473">
        <f t="shared" si="9"/>
        <v>117.6875</v>
      </c>
      <c r="AP82" s="454">
        <f t="shared" si="6"/>
        <v>2176576.171875</v>
      </c>
    </row>
    <row r="83" spans="1:42" s="245" customFormat="1" ht="13.5" customHeight="1">
      <c r="A83" s="159">
        <v>68</v>
      </c>
      <c r="B83" s="48" t="s">
        <v>224</v>
      </c>
      <c r="C83" s="47">
        <v>142</v>
      </c>
      <c r="D83" s="45">
        <v>360</v>
      </c>
      <c r="E83" s="45">
        <v>300</v>
      </c>
      <c r="F83" s="221">
        <v>12.5</v>
      </c>
      <c r="G83" s="220">
        <v>22.5</v>
      </c>
      <c r="H83" s="46">
        <v>27</v>
      </c>
      <c r="I83" s="43">
        <v>180.6</v>
      </c>
      <c r="J83" s="45">
        <v>315</v>
      </c>
      <c r="K83" s="45">
        <v>261</v>
      </c>
      <c r="L83" s="45" t="s">
        <v>74</v>
      </c>
      <c r="M83" s="44">
        <v>122</v>
      </c>
      <c r="N83" s="47">
        <v>198</v>
      </c>
      <c r="O83" s="58">
        <v>1.849</v>
      </c>
      <c r="P83" s="58">
        <v>13.04</v>
      </c>
      <c r="Q83" s="48" t="s">
        <v>224</v>
      </c>
      <c r="R83" s="52">
        <v>142</v>
      </c>
      <c r="S83" s="42">
        <v>43190</v>
      </c>
      <c r="T83" s="44">
        <v>2400</v>
      </c>
      <c r="U83" s="44">
        <v>2683</v>
      </c>
      <c r="V83" s="49">
        <v>15.46</v>
      </c>
      <c r="W83" s="43">
        <v>60.6</v>
      </c>
      <c r="X83" s="44">
        <v>10140</v>
      </c>
      <c r="Y83" s="42">
        <v>676.1</v>
      </c>
      <c r="Z83" s="42">
        <v>1032</v>
      </c>
      <c r="AA83" s="43">
        <v>7.49</v>
      </c>
      <c r="AB83" s="49">
        <v>89.13</v>
      </c>
      <c r="AC83" s="49">
        <v>292.5</v>
      </c>
      <c r="AD83" s="233">
        <v>2883</v>
      </c>
      <c r="AE83" s="39">
        <v>1</v>
      </c>
      <c r="AF83" s="39">
        <v>1</v>
      </c>
      <c r="AG83" s="232">
        <v>1</v>
      </c>
      <c r="AH83" s="39">
        <v>1</v>
      </c>
      <c r="AI83" s="39">
        <v>1</v>
      </c>
      <c r="AJ83" s="37">
        <v>1</v>
      </c>
      <c r="AK83" s="45" t="s">
        <v>144</v>
      </c>
      <c r="AL83" s="453">
        <f t="shared" si="7"/>
        <v>31.43964562569213</v>
      </c>
      <c r="AM83" s="453">
        <f t="shared" si="8"/>
        <v>124.892578125</v>
      </c>
      <c r="AN83" s="453">
        <f t="shared" si="5"/>
        <v>2136.65771484375</v>
      </c>
      <c r="AO83" s="473">
        <f t="shared" si="9"/>
        <v>248.3203125</v>
      </c>
      <c r="AP83" s="453">
        <f t="shared" si="6"/>
        <v>2883251.953125</v>
      </c>
    </row>
    <row r="84" spans="1:42" s="11" customFormat="1" ht="13.5" customHeight="1">
      <c r="A84" s="239">
        <v>69</v>
      </c>
      <c r="B84" s="24" t="s">
        <v>223</v>
      </c>
      <c r="C84" s="143">
        <v>250</v>
      </c>
      <c r="D84" s="22">
        <v>395</v>
      </c>
      <c r="E84" s="22">
        <v>308</v>
      </c>
      <c r="F84" s="221">
        <v>21</v>
      </c>
      <c r="G84" s="220">
        <v>40</v>
      </c>
      <c r="H84" s="23">
        <v>27</v>
      </c>
      <c r="I84" s="34">
        <v>318.8</v>
      </c>
      <c r="J84" s="22">
        <v>315</v>
      </c>
      <c r="K84" s="22">
        <v>261</v>
      </c>
      <c r="L84" s="22" t="s">
        <v>74</v>
      </c>
      <c r="M84" s="29">
        <v>132</v>
      </c>
      <c r="N84" s="32">
        <v>204</v>
      </c>
      <c r="O84" s="59">
        <v>1.9339999999999999</v>
      </c>
      <c r="P84" s="59">
        <v>7.73</v>
      </c>
      <c r="Q84" s="24" t="s">
        <v>223</v>
      </c>
      <c r="R84" s="53">
        <v>250</v>
      </c>
      <c r="S84" s="30">
        <v>84870</v>
      </c>
      <c r="T84" s="29">
        <v>4297</v>
      </c>
      <c r="U84" s="29">
        <v>4989</v>
      </c>
      <c r="V84" s="31">
        <v>16.32</v>
      </c>
      <c r="W84" s="34">
        <v>102.4</v>
      </c>
      <c r="X84" s="29">
        <v>19520</v>
      </c>
      <c r="Y84" s="30">
        <v>1268</v>
      </c>
      <c r="Z84" s="30">
        <v>1942</v>
      </c>
      <c r="AA84" s="34">
        <v>7.83</v>
      </c>
      <c r="AB84" s="31">
        <v>132.6</v>
      </c>
      <c r="AC84" s="31">
        <v>1507</v>
      </c>
      <c r="AD84" s="223">
        <v>6137</v>
      </c>
      <c r="AE84" s="21">
        <v>1</v>
      </c>
      <c r="AF84" s="21">
        <v>1</v>
      </c>
      <c r="AG84" s="222">
        <v>1</v>
      </c>
      <c r="AH84" s="21">
        <v>1</v>
      </c>
      <c r="AI84" s="21">
        <v>1</v>
      </c>
      <c r="AJ84" s="26">
        <v>1</v>
      </c>
      <c r="AK84" s="22" t="s">
        <v>144</v>
      </c>
      <c r="AL84" s="454">
        <f t="shared" si="7"/>
        <v>41.0069008782936</v>
      </c>
      <c r="AM84" s="454">
        <f t="shared" si="8"/>
        <v>711.86091666666664</v>
      </c>
      <c r="AN84" s="454">
        <f t="shared" si="5"/>
        <v>12990.393743055556</v>
      </c>
      <c r="AO84" s="473">
        <f t="shared" si="9"/>
        <v>1411.3738333333333</v>
      </c>
      <c r="AP84" s="454">
        <f t="shared" si="6"/>
        <v>6137020.941333334</v>
      </c>
    </row>
    <row r="85" spans="1:42" s="11" customFormat="1" ht="13.5" hidden="1" customHeight="1">
      <c r="A85" s="159">
        <v>70</v>
      </c>
      <c r="B85" s="24"/>
      <c r="C85" s="138"/>
      <c r="D85" s="22"/>
      <c r="E85" s="22"/>
      <c r="F85" s="221"/>
      <c r="G85" s="220"/>
      <c r="H85" s="23"/>
      <c r="I85" s="34"/>
      <c r="J85" s="22"/>
      <c r="K85" s="22"/>
      <c r="L85" s="22"/>
      <c r="M85" s="29"/>
      <c r="N85" s="32"/>
      <c r="O85" s="59"/>
      <c r="P85" s="59"/>
      <c r="Q85" s="24"/>
      <c r="R85" s="53"/>
      <c r="S85" s="30"/>
      <c r="T85" s="29"/>
      <c r="U85" s="29"/>
      <c r="V85" s="31"/>
      <c r="W85" s="34"/>
      <c r="X85" s="29"/>
      <c r="Y85" s="30"/>
      <c r="Z85" s="30"/>
      <c r="AA85" s="34"/>
      <c r="AB85" s="31"/>
      <c r="AC85" s="31"/>
      <c r="AD85" s="223"/>
      <c r="AE85" s="21"/>
      <c r="AF85" s="21"/>
      <c r="AG85" s="222"/>
      <c r="AH85" s="21"/>
      <c r="AI85" s="21"/>
      <c r="AJ85" s="26"/>
      <c r="AK85" s="22"/>
      <c r="AL85" s="454" t="e">
        <f t="shared" si="7"/>
        <v>#DIV/0!</v>
      </c>
      <c r="AM85" s="454">
        <f t="shared" si="8"/>
        <v>0</v>
      </c>
      <c r="AN85" s="454">
        <f t="shared" si="5"/>
        <v>0</v>
      </c>
      <c r="AO85" s="473">
        <f t="shared" si="9"/>
        <v>0</v>
      </c>
      <c r="AP85" s="454">
        <f t="shared" si="6"/>
        <v>0</v>
      </c>
    </row>
    <row r="86" spans="1:42" s="245" customFormat="1" ht="13.5" customHeight="1">
      <c r="A86" s="239">
        <v>71</v>
      </c>
      <c r="B86" s="48" t="s">
        <v>222</v>
      </c>
      <c r="C86" s="47">
        <v>92.4</v>
      </c>
      <c r="D86" s="45">
        <v>378</v>
      </c>
      <c r="E86" s="45">
        <v>300</v>
      </c>
      <c r="F86" s="221">
        <v>9.5</v>
      </c>
      <c r="G86" s="220">
        <v>13</v>
      </c>
      <c r="H86" s="46">
        <v>27</v>
      </c>
      <c r="I86" s="43">
        <v>117.7</v>
      </c>
      <c r="J86" s="45">
        <v>352</v>
      </c>
      <c r="K86" s="45">
        <v>298</v>
      </c>
      <c r="L86" s="45" t="s">
        <v>74</v>
      </c>
      <c r="M86" s="44">
        <v>118</v>
      </c>
      <c r="N86" s="47">
        <v>198</v>
      </c>
      <c r="O86" s="58">
        <v>1.891</v>
      </c>
      <c r="P86" s="58">
        <v>20.46</v>
      </c>
      <c r="Q86" s="48" t="s">
        <v>222</v>
      </c>
      <c r="R86" s="52">
        <v>92.4</v>
      </c>
      <c r="S86" s="42">
        <v>31250</v>
      </c>
      <c r="T86" s="44">
        <v>1654</v>
      </c>
      <c r="U86" s="44">
        <v>1824</v>
      </c>
      <c r="V86" s="49">
        <v>16.3</v>
      </c>
      <c r="W86" s="43">
        <v>47.95</v>
      </c>
      <c r="X86" s="44">
        <v>5861</v>
      </c>
      <c r="Y86" s="42">
        <v>390.8</v>
      </c>
      <c r="Z86" s="42">
        <v>599.70000000000005</v>
      </c>
      <c r="AA86" s="43">
        <v>7.06</v>
      </c>
      <c r="AB86" s="49">
        <v>67.13</v>
      </c>
      <c r="AC86" s="49">
        <v>84.69</v>
      </c>
      <c r="AD86" s="233">
        <v>1948</v>
      </c>
      <c r="AE86" s="39">
        <v>3</v>
      </c>
      <c r="AF86" s="39">
        <v>3</v>
      </c>
      <c r="AG86" s="232" t="s">
        <v>19</v>
      </c>
      <c r="AH86" s="39">
        <v>3</v>
      </c>
      <c r="AI86" s="39">
        <v>3</v>
      </c>
      <c r="AJ86" s="37" t="s">
        <v>19</v>
      </c>
      <c r="AK86" s="45"/>
      <c r="AL86" s="453">
        <f t="shared" si="7"/>
        <v>34.029736618521653</v>
      </c>
      <c r="AM86" s="453">
        <f t="shared" si="8"/>
        <v>27.185697916666665</v>
      </c>
      <c r="AN86" s="453">
        <f t="shared" si="5"/>
        <v>412.37214149305555</v>
      </c>
      <c r="AO86" s="473">
        <f t="shared" si="9"/>
        <v>53.999866666666662</v>
      </c>
      <c r="AP86" s="453">
        <f t="shared" si="6"/>
        <v>1948415.625</v>
      </c>
    </row>
    <row r="87" spans="1:42" s="11" customFormat="1" ht="13.5" customHeight="1">
      <c r="A87" s="159">
        <v>72</v>
      </c>
      <c r="B87" s="24" t="s">
        <v>221</v>
      </c>
      <c r="C87" s="138">
        <v>125</v>
      </c>
      <c r="D87" s="22">
        <v>390</v>
      </c>
      <c r="E87" s="22">
        <v>300</v>
      </c>
      <c r="F87" s="221">
        <v>11</v>
      </c>
      <c r="G87" s="220">
        <v>19</v>
      </c>
      <c r="H87" s="23">
        <v>27</v>
      </c>
      <c r="I87" s="34">
        <v>159</v>
      </c>
      <c r="J87" s="22">
        <v>352</v>
      </c>
      <c r="K87" s="22">
        <v>298</v>
      </c>
      <c r="L87" s="22" t="s">
        <v>74</v>
      </c>
      <c r="M87" s="29">
        <v>120</v>
      </c>
      <c r="N87" s="32">
        <v>198</v>
      </c>
      <c r="O87" s="59">
        <v>1.9119999999999999</v>
      </c>
      <c r="P87" s="59">
        <v>15.32</v>
      </c>
      <c r="Q87" s="24" t="s">
        <v>221</v>
      </c>
      <c r="R87" s="53">
        <v>125</v>
      </c>
      <c r="S87" s="30">
        <v>45070</v>
      </c>
      <c r="T87" s="29">
        <v>2311</v>
      </c>
      <c r="U87" s="29">
        <v>2562</v>
      </c>
      <c r="V87" s="31">
        <v>16.84</v>
      </c>
      <c r="W87" s="34">
        <v>57.33</v>
      </c>
      <c r="X87" s="29">
        <v>8564</v>
      </c>
      <c r="Y87" s="30">
        <v>570.9</v>
      </c>
      <c r="Z87" s="30">
        <v>872.9</v>
      </c>
      <c r="AA87" s="34">
        <v>7.34</v>
      </c>
      <c r="AB87" s="31">
        <v>80.63</v>
      </c>
      <c r="AC87" s="31">
        <v>189</v>
      </c>
      <c r="AD87" s="223">
        <v>2942</v>
      </c>
      <c r="AE87" s="21">
        <v>1</v>
      </c>
      <c r="AF87" s="21">
        <v>1</v>
      </c>
      <c r="AG87" s="222">
        <v>3</v>
      </c>
      <c r="AH87" s="21">
        <v>1</v>
      </c>
      <c r="AI87" s="21">
        <v>2</v>
      </c>
      <c r="AJ87" s="26">
        <v>3</v>
      </c>
      <c r="AK87" s="22" t="s">
        <v>144</v>
      </c>
      <c r="AL87" s="454">
        <f t="shared" si="7"/>
        <v>33.867924528301891</v>
      </c>
      <c r="AM87" s="454">
        <f t="shared" si="8"/>
        <v>76.820016666666675</v>
      </c>
      <c r="AN87" s="454">
        <f t="shared" si="5"/>
        <v>1286.7483347222221</v>
      </c>
      <c r="AO87" s="473">
        <f t="shared" si="9"/>
        <v>152.79706666666667</v>
      </c>
      <c r="AP87" s="454">
        <f t="shared" si="6"/>
        <v>2942076.375</v>
      </c>
    </row>
    <row r="88" spans="1:42" s="245" customFormat="1" ht="13.5" customHeight="1">
      <c r="A88" s="239">
        <v>73</v>
      </c>
      <c r="B88" s="48" t="s">
        <v>220</v>
      </c>
      <c r="C88" s="52">
        <v>155</v>
      </c>
      <c r="D88" s="45">
        <v>400</v>
      </c>
      <c r="E88" s="45">
        <v>300</v>
      </c>
      <c r="F88" s="221">
        <v>13.5</v>
      </c>
      <c r="G88" s="220">
        <v>24</v>
      </c>
      <c r="H88" s="46">
        <v>27</v>
      </c>
      <c r="I88" s="43">
        <v>197.8</v>
      </c>
      <c r="J88" s="45">
        <v>352</v>
      </c>
      <c r="K88" s="45">
        <v>298</v>
      </c>
      <c r="L88" s="45" t="s">
        <v>74</v>
      </c>
      <c r="M88" s="44">
        <v>124</v>
      </c>
      <c r="N88" s="47">
        <v>198</v>
      </c>
      <c r="O88" s="58">
        <v>1.927</v>
      </c>
      <c r="P88" s="58">
        <v>12.41</v>
      </c>
      <c r="Q88" s="48" t="s">
        <v>220</v>
      </c>
      <c r="R88" s="52">
        <v>155</v>
      </c>
      <c r="S88" s="42">
        <v>57680</v>
      </c>
      <c r="T88" s="44">
        <v>2884</v>
      </c>
      <c r="U88" s="44">
        <v>3232</v>
      </c>
      <c r="V88" s="49">
        <v>17.079999999999998</v>
      </c>
      <c r="W88" s="43">
        <v>69.98</v>
      </c>
      <c r="X88" s="44">
        <v>10820</v>
      </c>
      <c r="Y88" s="42">
        <v>721.3</v>
      </c>
      <c r="Z88" s="42">
        <v>1104</v>
      </c>
      <c r="AA88" s="43">
        <v>7.4</v>
      </c>
      <c r="AB88" s="49">
        <v>93.13</v>
      </c>
      <c r="AC88" s="49">
        <v>355.7</v>
      </c>
      <c r="AD88" s="233">
        <v>3817</v>
      </c>
      <c r="AE88" s="39">
        <v>1</v>
      </c>
      <c r="AF88" s="39">
        <v>1</v>
      </c>
      <c r="AG88" s="232">
        <v>1</v>
      </c>
      <c r="AH88" s="39">
        <v>1</v>
      </c>
      <c r="AI88" s="39">
        <v>1</v>
      </c>
      <c r="AJ88" s="37">
        <v>1</v>
      </c>
      <c r="AK88" s="45" t="s">
        <v>144</v>
      </c>
      <c r="AL88" s="453">
        <f t="shared" si="7"/>
        <v>36.602628918099107</v>
      </c>
      <c r="AM88" s="453">
        <f t="shared" si="8"/>
        <v>153.65835000000001</v>
      </c>
      <c r="AN88" s="453">
        <f t="shared" si="5"/>
        <v>2593.2848625000001</v>
      </c>
      <c r="AO88" s="473">
        <f t="shared" si="9"/>
        <v>305.34840000000003</v>
      </c>
      <c r="AP88" s="453">
        <f t="shared" si="6"/>
        <v>3817152</v>
      </c>
    </row>
    <row r="89" spans="1:42" s="11" customFormat="1" ht="13.5" customHeight="1">
      <c r="A89" s="159">
        <v>74</v>
      </c>
      <c r="B89" s="24" t="s">
        <v>219</v>
      </c>
      <c r="C89" s="138">
        <v>256</v>
      </c>
      <c r="D89" s="22">
        <v>432</v>
      </c>
      <c r="E89" s="22">
        <v>307</v>
      </c>
      <c r="F89" s="221">
        <v>21</v>
      </c>
      <c r="G89" s="220">
        <v>40</v>
      </c>
      <c r="H89" s="23">
        <v>27</v>
      </c>
      <c r="I89" s="34">
        <v>325.8</v>
      </c>
      <c r="J89" s="22">
        <v>352</v>
      </c>
      <c r="K89" s="22">
        <v>298</v>
      </c>
      <c r="L89" s="22" t="s">
        <v>74</v>
      </c>
      <c r="M89" s="29">
        <v>132</v>
      </c>
      <c r="N89" s="32">
        <v>202</v>
      </c>
      <c r="O89" s="59">
        <v>2.004</v>
      </c>
      <c r="P89" s="59">
        <v>7.835</v>
      </c>
      <c r="Q89" s="24" t="s">
        <v>219</v>
      </c>
      <c r="R89" s="53">
        <v>256</v>
      </c>
      <c r="S89" s="30">
        <v>104100</v>
      </c>
      <c r="T89" s="29">
        <v>4820</v>
      </c>
      <c r="U89" s="29">
        <v>5571</v>
      </c>
      <c r="V89" s="31">
        <v>17.88</v>
      </c>
      <c r="W89" s="34">
        <v>110.2</v>
      </c>
      <c r="X89" s="29">
        <v>19340</v>
      </c>
      <c r="Y89" s="30">
        <v>1260</v>
      </c>
      <c r="Z89" s="30">
        <v>1934</v>
      </c>
      <c r="AA89" s="34">
        <v>7.7</v>
      </c>
      <c r="AB89" s="31">
        <v>132.6</v>
      </c>
      <c r="AC89" s="31">
        <v>1515</v>
      </c>
      <c r="AD89" s="223">
        <v>7410</v>
      </c>
      <c r="AE89" s="21">
        <v>1</v>
      </c>
      <c r="AF89" s="21">
        <v>1</v>
      </c>
      <c r="AG89" s="222">
        <v>1</v>
      </c>
      <c r="AH89" s="21">
        <v>1</v>
      </c>
      <c r="AI89" s="21">
        <v>1</v>
      </c>
      <c r="AJ89" s="26">
        <v>1</v>
      </c>
      <c r="AK89" s="22" t="s">
        <v>144</v>
      </c>
      <c r="AL89" s="454">
        <f t="shared" si="7"/>
        <v>45.005524861878463</v>
      </c>
      <c r="AM89" s="454">
        <f t="shared" si="8"/>
        <v>715.43853333333334</v>
      </c>
      <c r="AN89" s="454">
        <f t="shared" si="5"/>
        <v>12864.794544444445</v>
      </c>
      <c r="AO89" s="473">
        <f t="shared" si="9"/>
        <v>1418.5290666666667</v>
      </c>
      <c r="AP89" s="454">
        <f t="shared" si="6"/>
        <v>7410303.7485866668</v>
      </c>
    </row>
    <row r="90" spans="1:42" s="11" customFormat="1" ht="13.5" hidden="1" customHeight="1">
      <c r="A90" s="239">
        <v>75</v>
      </c>
      <c r="B90" s="24"/>
      <c r="C90" s="138"/>
      <c r="D90" s="22"/>
      <c r="E90" s="22"/>
      <c r="F90" s="221"/>
      <c r="G90" s="220"/>
      <c r="H90" s="23"/>
      <c r="I90" s="34"/>
      <c r="J90" s="22"/>
      <c r="K90" s="22"/>
      <c r="L90" s="22"/>
      <c r="M90" s="29"/>
      <c r="N90" s="32"/>
      <c r="O90" s="59"/>
      <c r="P90" s="59"/>
      <c r="Q90" s="24"/>
      <c r="R90" s="53"/>
      <c r="S90" s="30"/>
      <c r="T90" s="29"/>
      <c r="U90" s="29"/>
      <c r="V90" s="31"/>
      <c r="W90" s="34"/>
      <c r="X90" s="29"/>
      <c r="Y90" s="30"/>
      <c r="Z90" s="30"/>
      <c r="AA90" s="34"/>
      <c r="AB90" s="31"/>
      <c r="AC90" s="31"/>
      <c r="AD90" s="223"/>
      <c r="AE90" s="21"/>
      <c r="AF90" s="21"/>
      <c r="AG90" s="222"/>
      <c r="AH90" s="21"/>
      <c r="AI90" s="21"/>
      <c r="AJ90" s="26"/>
      <c r="AK90" s="22"/>
      <c r="AL90" s="454" t="e">
        <f t="shared" si="7"/>
        <v>#DIV/0!</v>
      </c>
      <c r="AM90" s="454">
        <f t="shared" si="8"/>
        <v>0</v>
      </c>
      <c r="AN90" s="454">
        <f t="shared" si="5"/>
        <v>0</v>
      </c>
      <c r="AO90" s="473">
        <f t="shared" si="9"/>
        <v>0</v>
      </c>
      <c r="AP90" s="454">
        <f t="shared" si="6"/>
        <v>0</v>
      </c>
    </row>
    <row r="91" spans="1:42" s="245" customFormat="1" ht="13.5" customHeight="1">
      <c r="A91" s="159">
        <v>76</v>
      </c>
      <c r="B91" s="48" t="s">
        <v>218</v>
      </c>
      <c r="C91" s="47">
        <v>99.7</v>
      </c>
      <c r="D91" s="45">
        <v>425</v>
      </c>
      <c r="E91" s="45">
        <v>300</v>
      </c>
      <c r="F91" s="221">
        <v>10</v>
      </c>
      <c r="G91" s="220">
        <v>13.5</v>
      </c>
      <c r="H91" s="46">
        <v>27</v>
      </c>
      <c r="I91" s="43">
        <v>127.1</v>
      </c>
      <c r="J91" s="45">
        <v>398</v>
      </c>
      <c r="K91" s="45">
        <v>344</v>
      </c>
      <c r="L91" s="45" t="s">
        <v>74</v>
      </c>
      <c r="M91" s="44">
        <v>120</v>
      </c>
      <c r="N91" s="47">
        <v>198</v>
      </c>
      <c r="O91" s="58">
        <v>1.984</v>
      </c>
      <c r="P91" s="58">
        <v>19.89</v>
      </c>
      <c r="Q91" s="48" t="s">
        <v>218</v>
      </c>
      <c r="R91" s="52">
        <v>99.7</v>
      </c>
      <c r="S91" s="42">
        <v>41890</v>
      </c>
      <c r="T91" s="44">
        <v>1971</v>
      </c>
      <c r="U91" s="44">
        <v>2183</v>
      </c>
      <c r="V91" s="49">
        <v>18.16</v>
      </c>
      <c r="W91" s="43">
        <v>54.7</v>
      </c>
      <c r="X91" s="44">
        <v>6088</v>
      </c>
      <c r="Y91" s="42">
        <v>405.8</v>
      </c>
      <c r="Z91" s="42">
        <v>624.4</v>
      </c>
      <c r="AA91" s="43">
        <v>6.92</v>
      </c>
      <c r="AB91" s="49">
        <v>68.63</v>
      </c>
      <c r="AC91" s="49">
        <v>95.61</v>
      </c>
      <c r="AD91" s="233">
        <v>2572</v>
      </c>
      <c r="AE91" s="39">
        <v>3</v>
      </c>
      <c r="AF91" s="39">
        <v>3</v>
      </c>
      <c r="AG91" s="232" t="s">
        <v>19</v>
      </c>
      <c r="AH91" s="39">
        <v>3</v>
      </c>
      <c r="AI91" s="39">
        <v>4</v>
      </c>
      <c r="AJ91" s="37" t="s">
        <v>19</v>
      </c>
      <c r="AK91" s="45"/>
      <c r="AL91" s="453">
        <f t="shared" si="7"/>
        <v>40.745476003147125</v>
      </c>
      <c r="AM91" s="453">
        <f t="shared" si="8"/>
        <v>31.462083333333336</v>
      </c>
      <c r="AN91" s="453">
        <f t="shared" si="5"/>
        <v>461.89184027777776</v>
      </c>
      <c r="AO91" s="473">
        <f t="shared" si="9"/>
        <v>62.474166666666669</v>
      </c>
      <c r="AP91" s="453">
        <f t="shared" si="6"/>
        <v>2571733.546875</v>
      </c>
    </row>
    <row r="92" spans="1:42" s="11" customFormat="1" ht="13.5" customHeight="1">
      <c r="A92" s="239">
        <v>77</v>
      </c>
      <c r="B92" s="24" t="s">
        <v>217</v>
      </c>
      <c r="C92" s="138">
        <v>140</v>
      </c>
      <c r="D92" s="22">
        <v>440</v>
      </c>
      <c r="E92" s="22">
        <v>300</v>
      </c>
      <c r="F92" s="221">
        <v>11.5</v>
      </c>
      <c r="G92" s="220">
        <v>21</v>
      </c>
      <c r="H92" s="23">
        <v>27</v>
      </c>
      <c r="I92" s="34">
        <v>178</v>
      </c>
      <c r="J92" s="22">
        <v>398</v>
      </c>
      <c r="K92" s="22">
        <v>344</v>
      </c>
      <c r="L92" s="22" t="s">
        <v>74</v>
      </c>
      <c r="M92" s="29">
        <v>122</v>
      </c>
      <c r="N92" s="32">
        <v>198</v>
      </c>
      <c r="O92" s="59">
        <v>2.0110000000000001</v>
      </c>
      <c r="P92" s="59">
        <v>14.39</v>
      </c>
      <c r="Q92" s="24" t="s">
        <v>217</v>
      </c>
      <c r="R92" s="53">
        <v>140</v>
      </c>
      <c r="S92" s="30">
        <v>63720</v>
      </c>
      <c r="T92" s="29">
        <v>2896</v>
      </c>
      <c r="U92" s="29">
        <v>3216</v>
      </c>
      <c r="V92" s="31">
        <v>18.920000000000002</v>
      </c>
      <c r="W92" s="34">
        <v>65.78</v>
      </c>
      <c r="X92" s="29">
        <v>9465</v>
      </c>
      <c r="Y92" s="30">
        <v>631</v>
      </c>
      <c r="Z92" s="30">
        <v>965.5</v>
      </c>
      <c r="AA92" s="34">
        <v>7.29</v>
      </c>
      <c r="AB92" s="31">
        <v>85.13</v>
      </c>
      <c r="AC92" s="31">
        <v>243.8</v>
      </c>
      <c r="AD92" s="223">
        <v>4148</v>
      </c>
      <c r="AE92" s="21">
        <v>1</v>
      </c>
      <c r="AF92" s="21">
        <v>1</v>
      </c>
      <c r="AG92" s="222">
        <v>1</v>
      </c>
      <c r="AH92" s="21">
        <v>1</v>
      </c>
      <c r="AI92" s="21">
        <v>2</v>
      </c>
      <c r="AJ92" s="26">
        <v>3</v>
      </c>
      <c r="AK92" s="22" t="s">
        <v>144</v>
      </c>
      <c r="AL92" s="454">
        <f t="shared" si="7"/>
        <v>39.325842696629216</v>
      </c>
      <c r="AM92" s="454">
        <f t="shared" si="8"/>
        <v>103.23077708333334</v>
      </c>
      <c r="AN92" s="454">
        <f t="shared" si="5"/>
        <v>1737.3225647569445</v>
      </c>
      <c r="AO92" s="473">
        <f t="shared" si="9"/>
        <v>205.39694166666666</v>
      </c>
      <c r="AP92" s="454">
        <f t="shared" si="6"/>
        <v>4147628.625</v>
      </c>
    </row>
    <row r="93" spans="1:42" s="245" customFormat="1" ht="13.5" customHeight="1">
      <c r="A93" s="159">
        <v>78</v>
      </c>
      <c r="B93" s="48" t="s">
        <v>216</v>
      </c>
      <c r="C93" s="47">
        <v>171</v>
      </c>
      <c r="D93" s="45">
        <v>450</v>
      </c>
      <c r="E93" s="45">
        <v>300</v>
      </c>
      <c r="F93" s="221">
        <v>14</v>
      </c>
      <c r="G93" s="220">
        <v>26</v>
      </c>
      <c r="H93" s="46">
        <v>27</v>
      </c>
      <c r="I93" s="43">
        <v>218</v>
      </c>
      <c r="J93" s="45">
        <v>398</v>
      </c>
      <c r="K93" s="45">
        <v>344</v>
      </c>
      <c r="L93" s="45" t="s">
        <v>74</v>
      </c>
      <c r="M93" s="44">
        <v>124</v>
      </c>
      <c r="N93" s="47">
        <v>198</v>
      </c>
      <c r="O93" s="58">
        <v>2.0259999999999998</v>
      </c>
      <c r="P93" s="58">
        <v>11.84</v>
      </c>
      <c r="Q93" s="48" t="s">
        <v>216</v>
      </c>
      <c r="R93" s="52">
        <v>171</v>
      </c>
      <c r="S93" s="42">
        <v>79890</v>
      </c>
      <c r="T93" s="44">
        <v>3551</v>
      </c>
      <c r="U93" s="44">
        <v>3982</v>
      </c>
      <c r="V93" s="49">
        <v>19.14</v>
      </c>
      <c r="W93" s="43">
        <v>79.66</v>
      </c>
      <c r="X93" s="44">
        <v>11720</v>
      </c>
      <c r="Y93" s="42">
        <v>781.4</v>
      </c>
      <c r="Z93" s="42">
        <v>1198</v>
      </c>
      <c r="AA93" s="43">
        <v>7.33</v>
      </c>
      <c r="AB93" s="49">
        <v>97.63</v>
      </c>
      <c r="AC93" s="49">
        <v>440.5</v>
      </c>
      <c r="AD93" s="233">
        <v>5258</v>
      </c>
      <c r="AE93" s="39">
        <v>1</v>
      </c>
      <c r="AF93" s="39">
        <v>1</v>
      </c>
      <c r="AG93" s="232">
        <v>1</v>
      </c>
      <c r="AH93" s="39">
        <v>1</v>
      </c>
      <c r="AI93" s="39">
        <v>1</v>
      </c>
      <c r="AJ93" s="37">
        <v>2</v>
      </c>
      <c r="AK93" s="45" t="s">
        <v>144</v>
      </c>
      <c r="AL93" s="453">
        <f t="shared" si="7"/>
        <v>42.339449541284395</v>
      </c>
      <c r="AM93" s="453">
        <f t="shared" si="8"/>
        <v>195.15093333333334</v>
      </c>
      <c r="AN93" s="453">
        <f t="shared" si="5"/>
        <v>3297.115911111111</v>
      </c>
      <c r="AO93" s="473">
        <f t="shared" si="9"/>
        <v>387.9237333333333</v>
      </c>
      <c r="AP93" s="453">
        <f t="shared" si="6"/>
        <v>5258448</v>
      </c>
    </row>
    <row r="94" spans="1:42" s="11" customFormat="1" ht="13.5" customHeight="1">
      <c r="A94" s="239">
        <v>79</v>
      </c>
      <c r="B94" s="24" t="s">
        <v>215</v>
      </c>
      <c r="C94" s="138">
        <v>263</v>
      </c>
      <c r="D94" s="22">
        <v>478</v>
      </c>
      <c r="E94" s="22">
        <v>307</v>
      </c>
      <c r="F94" s="221">
        <v>21</v>
      </c>
      <c r="G94" s="220">
        <v>40</v>
      </c>
      <c r="H94" s="23">
        <v>27</v>
      </c>
      <c r="I94" s="34">
        <v>335.4</v>
      </c>
      <c r="J94" s="22">
        <v>398</v>
      </c>
      <c r="K94" s="22">
        <v>344</v>
      </c>
      <c r="L94" s="22" t="s">
        <v>74</v>
      </c>
      <c r="M94" s="29">
        <v>132</v>
      </c>
      <c r="N94" s="32">
        <v>202</v>
      </c>
      <c r="O94" s="59">
        <v>2.0960000000000001</v>
      </c>
      <c r="P94" s="59">
        <v>7.9589999999999996</v>
      </c>
      <c r="Q94" s="24" t="s">
        <v>215</v>
      </c>
      <c r="R94" s="53">
        <v>263</v>
      </c>
      <c r="S94" s="30">
        <v>131500</v>
      </c>
      <c r="T94" s="29">
        <v>5501</v>
      </c>
      <c r="U94" s="29">
        <v>6331</v>
      </c>
      <c r="V94" s="31">
        <v>19.8</v>
      </c>
      <c r="W94" s="34">
        <v>119.8</v>
      </c>
      <c r="X94" s="29">
        <v>19340</v>
      </c>
      <c r="Y94" s="30">
        <v>1260</v>
      </c>
      <c r="Z94" s="30">
        <v>1939</v>
      </c>
      <c r="AA94" s="34">
        <v>7.59</v>
      </c>
      <c r="AB94" s="31">
        <v>132.6</v>
      </c>
      <c r="AC94" s="31">
        <v>1529</v>
      </c>
      <c r="AD94" s="223">
        <v>9251</v>
      </c>
      <c r="AE94" s="21">
        <v>1</v>
      </c>
      <c r="AF94" s="21">
        <v>1</v>
      </c>
      <c r="AG94" s="222">
        <v>1</v>
      </c>
      <c r="AH94" s="21">
        <v>1</v>
      </c>
      <c r="AI94" s="21">
        <v>1</v>
      </c>
      <c r="AJ94" s="26">
        <v>1</v>
      </c>
      <c r="AK94" s="22" t="s">
        <v>144</v>
      </c>
      <c r="AL94" s="454">
        <f t="shared" si="7"/>
        <v>50.240310077519368</v>
      </c>
      <c r="AM94" s="454">
        <f t="shared" si="8"/>
        <v>722.53863333333322</v>
      </c>
      <c r="AN94" s="454">
        <f t="shared" si="5"/>
        <v>12865.386219444445</v>
      </c>
      <c r="AO94" s="473">
        <f t="shared" si="9"/>
        <v>1432.7292666666665</v>
      </c>
      <c r="AP94" s="454">
        <f t="shared" si="6"/>
        <v>9251498.8048199993</v>
      </c>
    </row>
    <row r="95" spans="1:42" s="11" customFormat="1" ht="13.5" hidden="1" customHeight="1">
      <c r="A95" s="159">
        <v>80</v>
      </c>
      <c r="B95" s="24"/>
      <c r="C95" s="138"/>
      <c r="D95" s="22"/>
      <c r="E95" s="22"/>
      <c r="F95" s="221"/>
      <c r="G95" s="220"/>
      <c r="H95" s="23"/>
      <c r="I95" s="34"/>
      <c r="J95" s="22"/>
      <c r="K95" s="22"/>
      <c r="L95" s="22"/>
      <c r="M95" s="29"/>
      <c r="N95" s="32"/>
      <c r="O95" s="59"/>
      <c r="P95" s="59"/>
      <c r="Q95" s="24"/>
      <c r="R95" s="53"/>
      <c r="S95" s="30"/>
      <c r="T95" s="29"/>
      <c r="U95" s="29"/>
      <c r="V95" s="31"/>
      <c r="W95" s="34"/>
      <c r="X95" s="29"/>
      <c r="Y95" s="30"/>
      <c r="Z95" s="30"/>
      <c r="AA95" s="34"/>
      <c r="AB95" s="31"/>
      <c r="AC95" s="31"/>
      <c r="AD95" s="223"/>
      <c r="AE95" s="21"/>
      <c r="AF95" s="21"/>
      <c r="AG95" s="222"/>
      <c r="AH95" s="21"/>
      <c r="AI95" s="21"/>
      <c r="AJ95" s="26"/>
      <c r="AK95" s="22"/>
      <c r="AL95" s="454" t="e">
        <f t="shared" si="7"/>
        <v>#DIV/0!</v>
      </c>
      <c r="AM95" s="454">
        <f t="shared" si="8"/>
        <v>0</v>
      </c>
      <c r="AN95" s="454">
        <f t="shared" si="5"/>
        <v>0</v>
      </c>
      <c r="AO95" s="473">
        <f t="shared" si="9"/>
        <v>0</v>
      </c>
      <c r="AP95" s="454">
        <f t="shared" si="6"/>
        <v>0</v>
      </c>
    </row>
    <row r="96" spans="1:42" s="245" customFormat="1" ht="13.5" customHeight="1">
      <c r="A96" s="239">
        <v>81</v>
      </c>
      <c r="B96" s="48" t="s">
        <v>214</v>
      </c>
      <c r="C96" s="47">
        <v>107</v>
      </c>
      <c r="D96" s="45">
        <v>472</v>
      </c>
      <c r="E96" s="45">
        <v>300</v>
      </c>
      <c r="F96" s="221">
        <v>10.5</v>
      </c>
      <c r="G96" s="220">
        <v>14</v>
      </c>
      <c r="H96" s="46">
        <v>27</v>
      </c>
      <c r="I96" s="43">
        <v>136.9</v>
      </c>
      <c r="J96" s="45">
        <v>444</v>
      </c>
      <c r="K96" s="45">
        <v>390</v>
      </c>
      <c r="L96" s="45" t="s">
        <v>74</v>
      </c>
      <c r="M96" s="44">
        <v>120</v>
      </c>
      <c r="N96" s="47">
        <v>198</v>
      </c>
      <c r="O96" s="58">
        <v>2.077</v>
      </c>
      <c r="P96" s="58">
        <v>19.329999999999998</v>
      </c>
      <c r="Q96" s="48" t="s">
        <v>214</v>
      </c>
      <c r="R96" s="52">
        <v>107</v>
      </c>
      <c r="S96" s="42">
        <v>54640</v>
      </c>
      <c r="T96" s="44">
        <v>2315</v>
      </c>
      <c r="U96" s="44">
        <v>2576</v>
      </c>
      <c r="V96" s="49">
        <v>19.98</v>
      </c>
      <c r="W96" s="43">
        <v>61.91</v>
      </c>
      <c r="X96" s="44">
        <v>6314</v>
      </c>
      <c r="Y96" s="42">
        <v>420.9</v>
      </c>
      <c r="Z96" s="42">
        <v>649.29999999999995</v>
      </c>
      <c r="AA96" s="43">
        <v>6.79</v>
      </c>
      <c r="AB96" s="49">
        <v>70.13</v>
      </c>
      <c r="AC96" s="49">
        <v>107.7</v>
      </c>
      <c r="AD96" s="233">
        <v>3304</v>
      </c>
      <c r="AE96" s="39">
        <v>2</v>
      </c>
      <c r="AF96" s="39">
        <v>3</v>
      </c>
      <c r="AG96" s="232" t="s">
        <v>19</v>
      </c>
      <c r="AH96" s="39">
        <v>2</v>
      </c>
      <c r="AI96" s="39">
        <v>4</v>
      </c>
      <c r="AJ96" s="37" t="s">
        <v>19</v>
      </c>
      <c r="AK96" s="45"/>
      <c r="AL96" s="453">
        <f t="shared" si="7"/>
        <v>47.833455076698357</v>
      </c>
      <c r="AM96" s="453">
        <f t="shared" si="8"/>
        <v>36.276537499999996</v>
      </c>
      <c r="AN96" s="453">
        <f t="shared" si="5"/>
        <v>515.23637812499999</v>
      </c>
      <c r="AO96" s="473">
        <f t="shared" si="9"/>
        <v>72.01285</v>
      </c>
      <c r="AP96" s="453">
        <f t="shared" si="6"/>
        <v>3303783</v>
      </c>
    </row>
    <row r="97" spans="1:42" s="11" customFormat="1" ht="13.5" customHeight="1">
      <c r="A97" s="159">
        <v>82</v>
      </c>
      <c r="B97" s="24" t="s">
        <v>213</v>
      </c>
      <c r="C97" s="138">
        <v>155</v>
      </c>
      <c r="D97" s="22">
        <v>490</v>
      </c>
      <c r="E97" s="22">
        <v>300</v>
      </c>
      <c r="F97" s="221">
        <v>12</v>
      </c>
      <c r="G97" s="220">
        <v>23</v>
      </c>
      <c r="H97" s="23">
        <v>27</v>
      </c>
      <c r="I97" s="34">
        <v>197.5</v>
      </c>
      <c r="J97" s="22">
        <v>444</v>
      </c>
      <c r="K97" s="22">
        <v>390</v>
      </c>
      <c r="L97" s="22" t="s">
        <v>74</v>
      </c>
      <c r="M97" s="29">
        <v>122</v>
      </c>
      <c r="N97" s="32">
        <v>198</v>
      </c>
      <c r="O97" s="59">
        <v>2.11</v>
      </c>
      <c r="P97" s="59">
        <v>13.6</v>
      </c>
      <c r="Q97" s="24" t="s">
        <v>213</v>
      </c>
      <c r="R97" s="53">
        <v>155</v>
      </c>
      <c r="S97" s="30">
        <v>86970</v>
      </c>
      <c r="T97" s="29">
        <v>3550</v>
      </c>
      <c r="U97" s="29">
        <v>3949</v>
      </c>
      <c r="V97" s="31">
        <v>20.98</v>
      </c>
      <c r="W97" s="34">
        <v>74.72</v>
      </c>
      <c r="X97" s="29">
        <v>10370</v>
      </c>
      <c r="Y97" s="30">
        <v>691.1</v>
      </c>
      <c r="Z97" s="30">
        <v>1059</v>
      </c>
      <c r="AA97" s="34">
        <v>7.24</v>
      </c>
      <c r="AB97" s="31">
        <v>89.63</v>
      </c>
      <c r="AC97" s="31">
        <v>309.3</v>
      </c>
      <c r="AD97" s="223">
        <v>5643</v>
      </c>
      <c r="AE97" s="21">
        <v>1</v>
      </c>
      <c r="AF97" s="21">
        <v>1</v>
      </c>
      <c r="AG97" s="222">
        <v>1</v>
      </c>
      <c r="AH97" s="21">
        <v>1</v>
      </c>
      <c r="AI97" s="21">
        <v>3</v>
      </c>
      <c r="AJ97" s="26">
        <v>4</v>
      </c>
      <c r="AK97" s="22" t="s">
        <v>144</v>
      </c>
      <c r="AL97" s="454">
        <f t="shared" si="7"/>
        <v>45.050632911392405</v>
      </c>
      <c r="AM97" s="454">
        <f t="shared" si="8"/>
        <v>135.11959999999999</v>
      </c>
      <c r="AN97" s="454">
        <f t="shared" si="5"/>
        <v>2282.4333000000001</v>
      </c>
      <c r="AO97" s="473">
        <f t="shared" si="9"/>
        <v>268.9144</v>
      </c>
      <c r="AP97" s="454">
        <f t="shared" si="6"/>
        <v>5643052.875</v>
      </c>
    </row>
    <row r="98" spans="1:42" s="245" customFormat="1" ht="13.5" customHeight="1">
      <c r="A98" s="239">
        <v>83</v>
      </c>
      <c r="B98" s="48" t="s">
        <v>212</v>
      </c>
      <c r="C98" s="47">
        <v>187</v>
      </c>
      <c r="D98" s="45">
        <v>500</v>
      </c>
      <c r="E98" s="45">
        <v>300</v>
      </c>
      <c r="F98" s="221">
        <v>14.5</v>
      </c>
      <c r="G98" s="220">
        <v>28</v>
      </c>
      <c r="H98" s="46">
        <v>27</v>
      </c>
      <c r="I98" s="43">
        <v>238.6</v>
      </c>
      <c r="J98" s="45">
        <v>444</v>
      </c>
      <c r="K98" s="45">
        <v>390</v>
      </c>
      <c r="L98" s="45" t="s">
        <v>74</v>
      </c>
      <c r="M98" s="44">
        <v>124</v>
      </c>
      <c r="N98" s="47">
        <v>198</v>
      </c>
      <c r="O98" s="58">
        <v>2.125</v>
      </c>
      <c r="P98" s="58">
        <v>11.34</v>
      </c>
      <c r="Q98" s="48" t="s">
        <v>212</v>
      </c>
      <c r="R98" s="52">
        <v>187</v>
      </c>
      <c r="S98" s="42">
        <v>107200</v>
      </c>
      <c r="T98" s="44">
        <v>4287</v>
      </c>
      <c r="U98" s="44">
        <v>4815</v>
      </c>
      <c r="V98" s="49">
        <v>21.19</v>
      </c>
      <c r="W98" s="43">
        <v>89.82</v>
      </c>
      <c r="X98" s="44">
        <v>12620</v>
      </c>
      <c r="Y98" s="42">
        <v>841.6</v>
      </c>
      <c r="Z98" s="42">
        <v>1292</v>
      </c>
      <c r="AA98" s="43">
        <v>7.27</v>
      </c>
      <c r="AB98" s="49">
        <v>102.1</v>
      </c>
      <c r="AC98" s="49">
        <v>538.4</v>
      </c>
      <c r="AD98" s="233">
        <v>7018</v>
      </c>
      <c r="AE98" s="39">
        <v>1</v>
      </c>
      <c r="AF98" s="39">
        <v>1</v>
      </c>
      <c r="AG98" s="232">
        <v>1</v>
      </c>
      <c r="AH98" s="39">
        <v>1</v>
      </c>
      <c r="AI98" s="39">
        <v>2</v>
      </c>
      <c r="AJ98" s="37">
        <v>2</v>
      </c>
      <c r="AK98" s="45" t="s">
        <v>144</v>
      </c>
      <c r="AL98" s="453">
        <f t="shared" si="7"/>
        <v>48.197820620284979</v>
      </c>
      <c r="AM98" s="453">
        <f t="shared" si="8"/>
        <v>243.50251666666665</v>
      </c>
      <c r="AN98" s="453">
        <f t="shared" si="5"/>
        <v>4117.9985430555553</v>
      </c>
      <c r="AO98" s="473">
        <f t="shared" si="9"/>
        <v>484.15965</v>
      </c>
      <c r="AP98" s="453">
        <f t="shared" si="6"/>
        <v>7017696.0000000009</v>
      </c>
    </row>
    <row r="99" spans="1:42" s="11" customFormat="1" ht="13.5" customHeight="1">
      <c r="A99" s="159">
        <v>84</v>
      </c>
      <c r="B99" s="24" t="s">
        <v>211</v>
      </c>
      <c r="C99" s="138">
        <v>270</v>
      </c>
      <c r="D99" s="22">
        <v>524</v>
      </c>
      <c r="E99" s="22">
        <v>306</v>
      </c>
      <c r="F99" s="221">
        <v>21</v>
      </c>
      <c r="G99" s="220">
        <v>40</v>
      </c>
      <c r="H99" s="23">
        <v>27</v>
      </c>
      <c r="I99" s="34">
        <v>344.3</v>
      </c>
      <c r="J99" s="22">
        <v>444</v>
      </c>
      <c r="K99" s="22">
        <v>390</v>
      </c>
      <c r="L99" s="22" t="s">
        <v>74</v>
      </c>
      <c r="M99" s="29">
        <v>132</v>
      </c>
      <c r="N99" s="32">
        <v>202</v>
      </c>
      <c r="O99" s="59">
        <v>2.1840000000000002</v>
      </c>
      <c r="P99" s="59">
        <v>8.0790000000000006</v>
      </c>
      <c r="Q99" s="24" t="s">
        <v>211</v>
      </c>
      <c r="R99" s="53">
        <v>270</v>
      </c>
      <c r="S99" s="30">
        <v>161900</v>
      </c>
      <c r="T99" s="29">
        <v>6180</v>
      </c>
      <c r="U99" s="29">
        <v>7094</v>
      </c>
      <c r="V99" s="31">
        <v>21.69</v>
      </c>
      <c r="W99" s="34">
        <v>129.5</v>
      </c>
      <c r="X99" s="29">
        <v>19150</v>
      </c>
      <c r="Y99" s="30">
        <v>1252</v>
      </c>
      <c r="Z99" s="30">
        <v>1932</v>
      </c>
      <c r="AA99" s="34">
        <v>7.46</v>
      </c>
      <c r="AB99" s="31">
        <v>132.6</v>
      </c>
      <c r="AC99" s="31">
        <v>1539</v>
      </c>
      <c r="AD99" s="223">
        <v>11190</v>
      </c>
      <c r="AE99" s="21">
        <v>1</v>
      </c>
      <c r="AF99" s="21">
        <v>1</v>
      </c>
      <c r="AG99" s="222">
        <v>1</v>
      </c>
      <c r="AH99" s="21">
        <v>1</v>
      </c>
      <c r="AI99" s="21">
        <v>1</v>
      </c>
      <c r="AJ99" s="26">
        <v>1</v>
      </c>
      <c r="AK99" s="22" t="s">
        <v>144</v>
      </c>
      <c r="AL99" s="454">
        <f t="shared" si="7"/>
        <v>55.958756898054034</v>
      </c>
      <c r="AM99" s="454">
        <f t="shared" si="8"/>
        <v>727.50540000000001</v>
      </c>
      <c r="AN99" s="454">
        <f t="shared" si="5"/>
        <v>12740.721450000001</v>
      </c>
      <c r="AO99" s="473">
        <f t="shared" si="9"/>
        <v>1442.6628000000001</v>
      </c>
      <c r="AP99" s="454">
        <f t="shared" si="6"/>
        <v>11186745.35616</v>
      </c>
    </row>
    <row r="100" spans="1:42" s="11" customFormat="1" ht="13.5" hidden="1" customHeight="1">
      <c r="A100" s="239">
        <v>85</v>
      </c>
      <c r="B100" s="24"/>
      <c r="C100" s="138"/>
      <c r="D100" s="22"/>
      <c r="E100" s="22"/>
      <c r="F100" s="221"/>
      <c r="G100" s="220"/>
      <c r="H100" s="23"/>
      <c r="I100" s="34"/>
      <c r="J100" s="22"/>
      <c r="K100" s="22"/>
      <c r="L100" s="22"/>
      <c r="M100" s="29"/>
      <c r="N100" s="32"/>
      <c r="O100" s="59"/>
      <c r="P100" s="59"/>
      <c r="Q100" s="24"/>
      <c r="R100" s="53"/>
      <c r="S100" s="30"/>
      <c r="T100" s="29"/>
      <c r="U100" s="29"/>
      <c r="V100" s="31"/>
      <c r="W100" s="34"/>
      <c r="X100" s="29"/>
      <c r="Y100" s="30"/>
      <c r="Z100" s="30"/>
      <c r="AA100" s="34"/>
      <c r="AB100" s="31"/>
      <c r="AC100" s="31"/>
      <c r="AD100" s="223"/>
      <c r="AE100" s="21"/>
      <c r="AF100" s="21"/>
      <c r="AG100" s="222"/>
      <c r="AH100" s="21"/>
      <c r="AI100" s="21"/>
      <c r="AJ100" s="26"/>
      <c r="AK100" s="22"/>
      <c r="AL100" s="454" t="e">
        <f t="shared" si="7"/>
        <v>#DIV/0!</v>
      </c>
      <c r="AM100" s="454">
        <f t="shared" si="8"/>
        <v>0</v>
      </c>
      <c r="AN100" s="454">
        <f t="shared" si="5"/>
        <v>0</v>
      </c>
      <c r="AO100" s="473">
        <f t="shared" si="9"/>
        <v>0</v>
      </c>
      <c r="AP100" s="454">
        <f t="shared" si="6"/>
        <v>0</v>
      </c>
    </row>
    <row r="101" spans="1:42" s="245" customFormat="1" ht="13.5" customHeight="1">
      <c r="A101" s="159">
        <v>86</v>
      </c>
      <c r="B101" s="48" t="s">
        <v>210</v>
      </c>
      <c r="C101" s="47">
        <v>120</v>
      </c>
      <c r="D101" s="45">
        <v>522</v>
      </c>
      <c r="E101" s="45">
        <v>300</v>
      </c>
      <c r="F101" s="221">
        <v>11.5</v>
      </c>
      <c r="G101" s="220">
        <v>15</v>
      </c>
      <c r="H101" s="46">
        <v>27</v>
      </c>
      <c r="I101" s="43">
        <v>152.80000000000001</v>
      </c>
      <c r="J101" s="45">
        <v>492</v>
      </c>
      <c r="K101" s="45">
        <v>438</v>
      </c>
      <c r="L101" s="45" t="s">
        <v>74</v>
      </c>
      <c r="M101" s="44">
        <v>122</v>
      </c>
      <c r="N101" s="47">
        <v>198</v>
      </c>
      <c r="O101" s="58">
        <v>2.1749999999999998</v>
      </c>
      <c r="P101" s="58">
        <v>18.13</v>
      </c>
      <c r="Q101" s="48" t="s">
        <v>210</v>
      </c>
      <c r="R101" s="52">
        <v>120</v>
      </c>
      <c r="S101" s="42">
        <v>72870</v>
      </c>
      <c r="T101" s="44">
        <v>2792</v>
      </c>
      <c r="U101" s="44">
        <v>3128</v>
      </c>
      <c r="V101" s="49">
        <v>21.84</v>
      </c>
      <c r="W101" s="43">
        <v>72.66</v>
      </c>
      <c r="X101" s="44">
        <v>6767</v>
      </c>
      <c r="Y101" s="42">
        <v>451.1</v>
      </c>
      <c r="Z101" s="42">
        <v>698.6</v>
      </c>
      <c r="AA101" s="43">
        <v>6.65</v>
      </c>
      <c r="AB101" s="49">
        <v>73.13</v>
      </c>
      <c r="AC101" s="49">
        <v>133.69999999999999</v>
      </c>
      <c r="AD101" s="233">
        <v>4338</v>
      </c>
      <c r="AE101" s="39">
        <v>1</v>
      </c>
      <c r="AF101" s="39">
        <v>3</v>
      </c>
      <c r="AG101" s="232" t="s">
        <v>19</v>
      </c>
      <c r="AH101" s="39">
        <v>3</v>
      </c>
      <c r="AI101" s="39">
        <v>4</v>
      </c>
      <c r="AJ101" s="37" t="s">
        <v>19</v>
      </c>
      <c r="AK101" s="45"/>
      <c r="AL101" s="453">
        <f t="shared" si="7"/>
        <v>56.287958115183265</v>
      </c>
      <c r="AM101" s="453">
        <f t="shared" si="8"/>
        <v>46.60139375</v>
      </c>
      <c r="AN101" s="453">
        <f t="shared" si="5"/>
        <v>633.88344947916664</v>
      </c>
      <c r="AO101" s="473">
        <f t="shared" si="9"/>
        <v>92.44234999999999</v>
      </c>
      <c r="AP101" s="453">
        <f t="shared" si="6"/>
        <v>4337701.875</v>
      </c>
    </row>
    <row r="102" spans="1:42" s="11" customFormat="1" ht="13.5" customHeight="1">
      <c r="A102" s="239">
        <v>87</v>
      </c>
      <c r="B102" s="24" t="s">
        <v>209</v>
      </c>
      <c r="C102" s="138">
        <v>166</v>
      </c>
      <c r="D102" s="22">
        <v>540</v>
      </c>
      <c r="E102" s="22">
        <v>300</v>
      </c>
      <c r="F102" s="221">
        <v>12.5</v>
      </c>
      <c r="G102" s="220">
        <v>24</v>
      </c>
      <c r="H102" s="23">
        <v>27</v>
      </c>
      <c r="I102" s="34">
        <v>211.8</v>
      </c>
      <c r="J102" s="22">
        <v>492</v>
      </c>
      <c r="K102" s="22">
        <v>438</v>
      </c>
      <c r="L102" s="22" t="s">
        <v>74</v>
      </c>
      <c r="M102" s="29">
        <v>122</v>
      </c>
      <c r="N102" s="32">
        <v>198</v>
      </c>
      <c r="O102" s="59">
        <v>2.2090000000000001</v>
      </c>
      <c r="P102" s="59">
        <v>13.29</v>
      </c>
      <c r="Q102" s="24" t="s">
        <v>209</v>
      </c>
      <c r="R102" s="53">
        <v>166</v>
      </c>
      <c r="S102" s="30">
        <v>111900</v>
      </c>
      <c r="T102" s="29">
        <v>4146</v>
      </c>
      <c r="U102" s="29">
        <v>4622</v>
      </c>
      <c r="V102" s="31">
        <v>22.99</v>
      </c>
      <c r="W102" s="34">
        <v>83.72</v>
      </c>
      <c r="X102" s="29">
        <v>10820</v>
      </c>
      <c r="Y102" s="30">
        <v>721.3</v>
      </c>
      <c r="Z102" s="30">
        <v>1107</v>
      </c>
      <c r="AA102" s="34">
        <v>7.15</v>
      </c>
      <c r="AB102" s="31">
        <v>92.13</v>
      </c>
      <c r="AC102" s="31">
        <v>351.5</v>
      </c>
      <c r="AD102" s="223">
        <v>7189</v>
      </c>
      <c r="AE102" s="21">
        <v>1</v>
      </c>
      <c r="AF102" s="21">
        <v>1</v>
      </c>
      <c r="AG102" s="222">
        <v>1</v>
      </c>
      <c r="AH102" s="21">
        <v>2</v>
      </c>
      <c r="AI102" s="21">
        <v>4</v>
      </c>
      <c r="AJ102" s="26">
        <v>4</v>
      </c>
      <c r="AK102" s="22" t="s">
        <v>144</v>
      </c>
      <c r="AL102" s="454">
        <f t="shared" si="7"/>
        <v>51.775259678942405</v>
      </c>
      <c r="AM102" s="454">
        <f t="shared" si="8"/>
        <v>155.03687500000001</v>
      </c>
      <c r="AN102" s="454">
        <f t="shared" si="5"/>
        <v>2593.3997395833335</v>
      </c>
      <c r="AO102" s="473">
        <f t="shared" si="9"/>
        <v>308.51125000000002</v>
      </c>
      <c r="AP102" s="454">
        <f t="shared" si="6"/>
        <v>7188912</v>
      </c>
    </row>
    <row r="103" spans="1:42" s="245" customFormat="1" ht="13.5" customHeight="1">
      <c r="A103" s="159">
        <v>88</v>
      </c>
      <c r="B103" s="48" t="s">
        <v>208</v>
      </c>
      <c r="C103" s="47">
        <v>199</v>
      </c>
      <c r="D103" s="45">
        <v>550</v>
      </c>
      <c r="E103" s="45">
        <v>300</v>
      </c>
      <c r="F103" s="221">
        <v>15</v>
      </c>
      <c r="G103" s="220">
        <v>29</v>
      </c>
      <c r="H103" s="46">
        <v>27</v>
      </c>
      <c r="I103" s="43">
        <v>254.1</v>
      </c>
      <c r="J103" s="45">
        <v>492</v>
      </c>
      <c r="K103" s="45">
        <v>438</v>
      </c>
      <c r="L103" s="45" t="s">
        <v>74</v>
      </c>
      <c r="M103" s="44">
        <v>124</v>
      </c>
      <c r="N103" s="47">
        <v>198</v>
      </c>
      <c r="O103" s="58">
        <v>2.2240000000000002</v>
      </c>
      <c r="P103" s="58">
        <v>11.15</v>
      </c>
      <c r="Q103" s="48" t="s">
        <v>208</v>
      </c>
      <c r="R103" s="52">
        <v>199</v>
      </c>
      <c r="S103" s="42">
        <v>136700</v>
      </c>
      <c r="T103" s="44">
        <v>4971</v>
      </c>
      <c r="U103" s="44">
        <v>5591</v>
      </c>
      <c r="V103" s="49">
        <v>23.2</v>
      </c>
      <c r="W103" s="43">
        <v>100.1</v>
      </c>
      <c r="X103" s="44">
        <v>13080</v>
      </c>
      <c r="Y103" s="42">
        <v>871.8</v>
      </c>
      <c r="Z103" s="42">
        <v>1341</v>
      </c>
      <c r="AA103" s="43">
        <v>7.17</v>
      </c>
      <c r="AB103" s="49">
        <v>104.6</v>
      </c>
      <c r="AC103" s="49">
        <v>600.29999999999995</v>
      </c>
      <c r="AD103" s="233">
        <v>8856</v>
      </c>
      <c r="AE103" s="39">
        <v>1</v>
      </c>
      <c r="AF103" s="39">
        <v>1</v>
      </c>
      <c r="AG103" s="232">
        <v>1</v>
      </c>
      <c r="AH103" s="39">
        <v>1</v>
      </c>
      <c r="AI103" s="39">
        <v>2</v>
      </c>
      <c r="AJ103" s="37">
        <v>3</v>
      </c>
      <c r="AK103" s="45" t="s">
        <v>144</v>
      </c>
      <c r="AL103" s="453">
        <f t="shared" si="7"/>
        <v>54.968516332152682</v>
      </c>
      <c r="AM103" s="453">
        <f t="shared" si="8"/>
        <v>273.19625000000002</v>
      </c>
      <c r="AN103" s="453">
        <f t="shared" si="5"/>
        <v>4575.3796874999998</v>
      </c>
      <c r="AO103" s="473">
        <f t="shared" si="9"/>
        <v>543.13</v>
      </c>
      <c r="AP103" s="453">
        <f t="shared" si="6"/>
        <v>8855762.625</v>
      </c>
    </row>
    <row r="104" spans="1:42" s="11" customFormat="1" ht="13.5" customHeight="1">
      <c r="A104" s="239">
        <v>89</v>
      </c>
      <c r="B104" s="24" t="s">
        <v>207</v>
      </c>
      <c r="C104" s="138">
        <v>278</v>
      </c>
      <c r="D104" s="22">
        <v>572</v>
      </c>
      <c r="E104" s="22">
        <v>306</v>
      </c>
      <c r="F104" s="221">
        <v>21</v>
      </c>
      <c r="G104" s="220">
        <v>40</v>
      </c>
      <c r="H104" s="23">
        <v>27</v>
      </c>
      <c r="I104" s="34">
        <v>354.4</v>
      </c>
      <c r="J104" s="22">
        <v>492</v>
      </c>
      <c r="K104" s="22">
        <v>438</v>
      </c>
      <c r="L104" s="22" t="s">
        <v>74</v>
      </c>
      <c r="M104" s="29">
        <v>132</v>
      </c>
      <c r="N104" s="32">
        <v>202</v>
      </c>
      <c r="O104" s="59">
        <v>2.2799999999999998</v>
      </c>
      <c r="P104" s="59">
        <v>8.1950000000000003</v>
      </c>
      <c r="Q104" s="24" t="s">
        <v>207</v>
      </c>
      <c r="R104" s="53">
        <v>278</v>
      </c>
      <c r="S104" s="30">
        <v>198000</v>
      </c>
      <c r="T104" s="29">
        <v>6923</v>
      </c>
      <c r="U104" s="29">
        <v>7933</v>
      </c>
      <c r="V104" s="31">
        <v>23.64</v>
      </c>
      <c r="W104" s="34">
        <v>139.6</v>
      </c>
      <c r="X104" s="29">
        <v>19160</v>
      </c>
      <c r="Y104" s="30">
        <v>1252</v>
      </c>
      <c r="Z104" s="30">
        <v>1937</v>
      </c>
      <c r="AA104" s="34">
        <v>7.35</v>
      </c>
      <c r="AB104" s="31">
        <v>132.6</v>
      </c>
      <c r="AC104" s="31">
        <v>1554</v>
      </c>
      <c r="AD104" s="223">
        <v>13520</v>
      </c>
      <c r="AE104" s="21">
        <v>1</v>
      </c>
      <c r="AF104" s="21">
        <v>1</v>
      </c>
      <c r="AG104" s="222">
        <v>1</v>
      </c>
      <c r="AH104" s="21">
        <v>1</v>
      </c>
      <c r="AI104" s="21">
        <v>1</v>
      </c>
      <c r="AJ104" s="26">
        <v>1</v>
      </c>
      <c r="AK104" s="22" t="s">
        <v>144</v>
      </c>
      <c r="AL104" s="454">
        <f t="shared" si="7"/>
        <v>62.156884875846501</v>
      </c>
      <c r="AM104" s="454">
        <f t="shared" si="8"/>
        <v>734.91420000000005</v>
      </c>
      <c r="AN104" s="454">
        <f t="shared" si="5"/>
        <v>12741.338850000002</v>
      </c>
      <c r="AO104" s="473">
        <f t="shared" si="9"/>
        <v>1457.4804000000001</v>
      </c>
      <c r="AP104" s="454">
        <f t="shared" si="6"/>
        <v>13515629.98464</v>
      </c>
    </row>
    <row r="105" spans="1:42" s="11" customFormat="1" ht="13.5" hidden="1" customHeight="1">
      <c r="A105" s="159">
        <v>90</v>
      </c>
      <c r="B105" s="24"/>
      <c r="C105" s="138"/>
      <c r="D105" s="22"/>
      <c r="E105" s="22"/>
      <c r="F105" s="221"/>
      <c r="G105" s="220"/>
      <c r="H105" s="23"/>
      <c r="I105" s="34"/>
      <c r="J105" s="22"/>
      <c r="K105" s="22"/>
      <c r="L105" s="22"/>
      <c r="M105" s="29"/>
      <c r="N105" s="32"/>
      <c r="O105" s="59"/>
      <c r="P105" s="59"/>
      <c r="Q105" s="24"/>
      <c r="R105" s="53"/>
      <c r="S105" s="30"/>
      <c r="T105" s="29"/>
      <c r="U105" s="29"/>
      <c r="V105" s="31"/>
      <c r="W105" s="34"/>
      <c r="X105" s="29"/>
      <c r="Y105" s="30"/>
      <c r="Z105" s="30"/>
      <c r="AA105" s="34"/>
      <c r="AB105" s="31"/>
      <c r="AC105" s="31"/>
      <c r="AD105" s="223"/>
      <c r="AE105" s="21"/>
      <c r="AF105" s="21"/>
      <c r="AG105" s="222"/>
      <c r="AH105" s="21"/>
      <c r="AI105" s="21"/>
      <c r="AJ105" s="26"/>
      <c r="AK105" s="22"/>
      <c r="AL105" s="454" t="e">
        <f t="shared" si="7"/>
        <v>#DIV/0!</v>
      </c>
      <c r="AM105" s="454">
        <f t="shared" si="8"/>
        <v>0</v>
      </c>
      <c r="AN105" s="454">
        <f t="shared" si="5"/>
        <v>0</v>
      </c>
      <c r="AO105" s="473">
        <f t="shared" si="9"/>
        <v>0</v>
      </c>
      <c r="AP105" s="454">
        <f t="shared" si="6"/>
        <v>0</v>
      </c>
    </row>
    <row r="106" spans="1:42" s="245" customFormat="1" ht="13.5" customHeight="1">
      <c r="A106" s="239">
        <v>91</v>
      </c>
      <c r="B106" s="48" t="s">
        <v>206</v>
      </c>
      <c r="C106" s="47">
        <v>129</v>
      </c>
      <c r="D106" s="45">
        <v>571</v>
      </c>
      <c r="E106" s="45">
        <v>300</v>
      </c>
      <c r="F106" s="221">
        <v>12</v>
      </c>
      <c r="G106" s="220">
        <v>15.5</v>
      </c>
      <c r="H106" s="46">
        <v>27</v>
      </c>
      <c r="I106" s="43">
        <v>164.1</v>
      </c>
      <c r="J106" s="45">
        <v>540</v>
      </c>
      <c r="K106" s="45">
        <v>486</v>
      </c>
      <c r="L106" s="45" t="s">
        <v>74</v>
      </c>
      <c r="M106" s="44">
        <v>122</v>
      </c>
      <c r="N106" s="47">
        <v>198</v>
      </c>
      <c r="O106" s="58">
        <v>2.2719999999999998</v>
      </c>
      <c r="P106" s="58">
        <v>17.64</v>
      </c>
      <c r="Q106" s="48" t="s">
        <v>206</v>
      </c>
      <c r="R106" s="52">
        <v>129</v>
      </c>
      <c r="S106" s="42">
        <v>91900</v>
      </c>
      <c r="T106" s="44">
        <v>3218</v>
      </c>
      <c r="U106" s="44">
        <v>3623</v>
      </c>
      <c r="V106" s="49">
        <v>23.66</v>
      </c>
      <c r="W106" s="43">
        <v>81.290000000000006</v>
      </c>
      <c r="X106" s="44">
        <v>6993</v>
      </c>
      <c r="Y106" s="42">
        <v>466.2</v>
      </c>
      <c r="Z106" s="42">
        <v>724.5</v>
      </c>
      <c r="AA106" s="43">
        <v>6.53</v>
      </c>
      <c r="AB106" s="49">
        <v>74.63</v>
      </c>
      <c r="AC106" s="49">
        <v>149.80000000000001</v>
      </c>
      <c r="AD106" s="233">
        <v>5381</v>
      </c>
      <c r="AE106" s="39">
        <v>1</v>
      </c>
      <c r="AF106" s="39">
        <v>3</v>
      </c>
      <c r="AG106" s="232" t="s">
        <v>19</v>
      </c>
      <c r="AH106" s="39">
        <v>3</v>
      </c>
      <c r="AI106" s="39">
        <v>4</v>
      </c>
      <c r="AJ106" s="37" t="s">
        <v>19</v>
      </c>
      <c r="AK106" s="45"/>
      <c r="AL106" s="453">
        <f t="shared" si="7"/>
        <v>64.719987812309583</v>
      </c>
      <c r="AM106" s="453">
        <f t="shared" si="8"/>
        <v>53.237150000000007</v>
      </c>
      <c r="AN106" s="453">
        <f t="shared" si="5"/>
        <v>699.55976250000003</v>
      </c>
      <c r="AO106" s="473">
        <f t="shared" si="9"/>
        <v>105.58150000000001</v>
      </c>
      <c r="AP106" s="453">
        <f t="shared" si="6"/>
        <v>5380868.109375</v>
      </c>
    </row>
    <row r="107" spans="1:42" s="11" customFormat="1" ht="13.5" customHeight="1">
      <c r="A107" s="159">
        <v>92</v>
      </c>
      <c r="B107" s="24" t="s">
        <v>205</v>
      </c>
      <c r="C107" s="138">
        <v>178</v>
      </c>
      <c r="D107" s="22">
        <v>590</v>
      </c>
      <c r="E107" s="22">
        <v>300</v>
      </c>
      <c r="F107" s="221">
        <v>13</v>
      </c>
      <c r="G107" s="220">
        <v>25</v>
      </c>
      <c r="H107" s="23">
        <v>27</v>
      </c>
      <c r="I107" s="34">
        <v>226.5</v>
      </c>
      <c r="J107" s="22">
        <v>540</v>
      </c>
      <c r="K107" s="22">
        <v>486</v>
      </c>
      <c r="L107" s="22" t="s">
        <v>74</v>
      </c>
      <c r="M107" s="29">
        <v>122</v>
      </c>
      <c r="N107" s="32">
        <v>198</v>
      </c>
      <c r="O107" s="59">
        <v>2.3079999999999998</v>
      </c>
      <c r="P107" s="59">
        <v>12.98</v>
      </c>
      <c r="Q107" s="24" t="s">
        <v>205</v>
      </c>
      <c r="R107" s="53">
        <v>178</v>
      </c>
      <c r="S107" s="30">
        <v>141200</v>
      </c>
      <c r="T107" s="29">
        <v>4787</v>
      </c>
      <c r="U107" s="29">
        <v>5350</v>
      </c>
      <c r="V107" s="31">
        <v>24.97</v>
      </c>
      <c r="W107" s="34">
        <v>93.21</v>
      </c>
      <c r="X107" s="29">
        <v>11270</v>
      </c>
      <c r="Y107" s="30">
        <v>751.4</v>
      </c>
      <c r="Z107" s="30">
        <v>1156</v>
      </c>
      <c r="AA107" s="34">
        <v>7.05</v>
      </c>
      <c r="AB107" s="31">
        <v>94.63</v>
      </c>
      <c r="AC107" s="31">
        <v>397.8</v>
      </c>
      <c r="AD107" s="223">
        <v>8978</v>
      </c>
      <c r="AE107" s="21">
        <v>1</v>
      </c>
      <c r="AF107" s="21">
        <v>1</v>
      </c>
      <c r="AG107" s="222">
        <v>1</v>
      </c>
      <c r="AH107" s="21">
        <v>2</v>
      </c>
      <c r="AI107" s="21">
        <v>4</v>
      </c>
      <c r="AJ107" s="26">
        <v>4</v>
      </c>
      <c r="AK107" s="22" t="s">
        <v>144</v>
      </c>
      <c r="AL107" s="454">
        <f t="shared" si="7"/>
        <v>58.796909492273741</v>
      </c>
      <c r="AM107" s="454">
        <f t="shared" si="8"/>
        <v>176.93841666666665</v>
      </c>
      <c r="AN107" s="454">
        <f t="shared" si="5"/>
        <v>2931.4115347222223</v>
      </c>
      <c r="AO107" s="473">
        <f t="shared" si="9"/>
        <v>352.04599999999999</v>
      </c>
      <c r="AP107" s="454">
        <f t="shared" si="6"/>
        <v>8978203.125</v>
      </c>
    </row>
    <row r="108" spans="1:42" s="245" customFormat="1" ht="13.5" customHeight="1">
      <c r="A108" s="239">
        <v>93</v>
      </c>
      <c r="B108" s="236" t="s">
        <v>204</v>
      </c>
      <c r="C108" s="238">
        <v>212</v>
      </c>
      <c r="D108" s="39">
        <v>600</v>
      </c>
      <c r="E108" s="39">
        <v>300</v>
      </c>
      <c r="F108" s="229">
        <v>15.5</v>
      </c>
      <c r="G108" s="228">
        <v>30</v>
      </c>
      <c r="H108" s="232">
        <v>27</v>
      </c>
      <c r="I108" s="234">
        <v>270</v>
      </c>
      <c r="J108" s="39">
        <v>540</v>
      </c>
      <c r="K108" s="39">
        <v>486</v>
      </c>
      <c r="L108" s="39" t="s">
        <v>74</v>
      </c>
      <c r="M108" s="41">
        <v>126</v>
      </c>
      <c r="N108" s="238">
        <v>198</v>
      </c>
      <c r="O108" s="237">
        <v>2.323</v>
      </c>
      <c r="P108" s="237">
        <v>10.96</v>
      </c>
      <c r="Q108" s="236" t="s">
        <v>204</v>
      </c>
      <c r="R108" s="52">
        <v>212</v>
      </c>
      <c r="S108" s="55">
        <v>171000</v>
      </c>
      <c r="T108" s="41">
        <v>5701</v>
      </c>
      <c r="U108" s="41">
        <v>6425</v>
      </c>
      <c r="V108" s="235">
        <v>25.17</v>
      </c>
      <c r="W108" s="234">
        <v>110.8</v>
      </c>
      <c r="X108" s="41">
        <v>13530</v>
      </c>
      <c r="Y108" s="55">
        <v>902</v>
      </c>
      <c r="Z108" s="55">
        <v>1391</v>
      </c>
      <c r="AA108" s="234">
        <v>7.08</v>
      </c>
      <c r="AB108" s="49">
        <v>107.1</v>
      </c>
      <c r="AC108" s="49">
        <v>667.2</v>
      </c>
      <c r="AD108" s="233">
        <v>10970</v>
      </c>
      <c r="AE108" s="39">
        <v>1</v>
      </c>
      <c r="AF108" s="39">
        <v>1</v>
      </c>
      <c r="AG108" s="232">
        <v>1</v>
      </c>
      <c r="AH108" s="39">
        <v>1</v>
      </c>
      <c r="AI108" s="39">
        <v>3</v>
      </c>
      <c r="AJ108" s="37">
        <v>4</v>
      </c>
      <c r="AK108" s="39" t="s">
        <v>144</v>
      </c>
      <c r="AL108" s="453">
        <f t="shared" si="7"/>
        <v>62.037037037037024</v>
      </c>
      <c r="AM108" s="453">
        <f t="shared" si="8"/>
        <v>305.37681249999997</v>
      </c>
      <c r="AN108" s="453">
        <f t="shared" si="5"/>
        <v>5065.4480677083329</v>
      </c>
      <c r="AO108" s="473">
        <f t="shared" si="9"/>
        <v>607.02975000000004</v>
      </c>
      <c r="AP108" s="453">
        <f t="shared" si="6"/>
        <v>10965375</v>
      </c>
    </row>
    <row r="109" spans="1:42" s="11" customFormat="1" ht="13.5" customHeight="1">
      <c r="A109" s="159">
        <v>94</v>
      </c>
      <c r="B109" s="225" t="s">
        <v>203</v>
      </c>
      <c r="C109" s="230">
        <v>285</v>
      </c>
      <c r="D109" s="21">
        <v>620</v>
      </c>
      <c r="E109" s="21">
        <v>305</v>
      </c>
      <c r="F109" s="229">
        <v>21</v>
      </c>
      <c r="G109" s="228">
        <v>40</v>
      </c>
      <c r="H109" s="222">
        <v>27</v>
      </c>
      <c r="I109" s="224">
        <v>363.7</v>
      </c>
      <c r="J109" s="21">
        <v>540</v>
      </c>
      <c r="K109" s="21">
        <v>486</v>
      </c>
      <c r="L109" s="21" t="s">
        <v>74</v>
      </c>
      <c r="M109" s="33">
        <v>132</v>
      </c>
      <c r="N109" s="227">
        <v>200</v>
      </c>
      <c r="O109" s="226">
        <v>2.3719999999999999</v>
      </c>
      <c r="P109" s="226">
        <v>8.3079999999999998</v>
      </c>
      <c r="Q109" s="225" t="s">
        <v>203</v>
      </c>
      <c r="R109" s="53">
        <v>285</v>
      </c>
      <c r="S109" s="57">
        <v>237400</v>
      </c>
      <c r="T109" s="33">
        <v>7660</v>
      </c>
      <c r="U109" s="33">
        <v>8772</v>
      </c>
      <c r="V109" s="219">
        <v>25.55</v>
      </c>
      <c r="W109" s="224">
        <v>149.69999999999999</v>
      </c>
      <c r="X109" s="33">
        <v>18980</v>
      </c>
      <c r="Y109" s="57">
        <v>1244</v>
      </c>
      <c r="Z109" s="57">
        <v>1930</v>
      </c>
      <c r="AA109" s="224">
        <v>7.22</v>
      </c>
      <c r="AB109" s="31">
        <v>132.6</v>
      </c>
      <c r="AC109" s="31">
        <v>1564</v>
      </c>
      <c r="AD109" s="223">
        <v>15910</v>
      </c>
      <c r="AE109" s="21">
        <v>1</v>
      </c>
      <c r="AF109" s="21">
        <v>1</v>
      </c>
      <c r="AG109" s="222">
        <v>1</v>
      </c>
      <c r="AH109" s="21">
        <v>1</v>
      </c>
      <c r="AI109" s="21">
        <v>1</v>
      </c>
      <c r="AJ109" s="26">
        <v>1</v>
      </c>
      <c r="AK109" s="21" t="s">
        <v>144</v>
      </c>
      <c r="AL109" s="454">
        <f t="shared" si="7"/>
        <v>68.812207863623883</v>
      </c>
      <c r="AM109" s="454">
        <f t="shared" si="8"/>
        <v>740.18966666666665</v>
      </c>
      <c r="AN109" s="454">
        <f t="shared" si="5"/>
        <v>12617.515805555555</v>
      </c>
      <c r="AO109" s="473">
        <f t="shared" si="9"/>
        <v>1468.0313333333334</v>
      </c>
      <c r="AP109" s="454">
        <f t="shared" si="6"/>
        <v>15907585.083333334</v>
      </c>
    </row>
    <row r="110" spans="1:42" s="245" customFormat="1" ht="13.5" customHeight="1">
      <c r="A110" s="239">
        <v>95</v>
      </c>
      <c r="B110" s="236" t="s">
        <v>202</v>
      </c>
      <c r="C110" s="238">
        <v>337</v>
      </c>
      <c r="D110" s="39">
        <v>632</v>
      </c>
      <c r="E110" s="39">
        <v>310</v>
      </c>
      <c r="F110" s="229">
        <v>25.5</v>
      </c>
      <c r="G110" s="228">
        <v>46</v>
      </c>
      <c r="H110" s="232">
        <v>27</v>
      </c>
      <c r="I110" s="234">
        <v>429.2</v>
      </c>
      <c r="J110" s="39">
        <v>540</v>
      </c>
      <c r="K110" s="39">
        <v>486</v>
      </c>
      <c r="L110" s="39" t="s">
        <v>74</v>
      </c>
      <c r="M110" s="41">
        <v>138</v>
      </c>
      <c r="N110" s="238">
        <v>202</v>
      </c>
      <c r="O110" s="237">
        <v>2.407</v>
      </c>
      <c r="P110" s="237">
        <v>7.1440000000000001</v>
      </c>
      <c r="Q110" s="236" t="s">
        <v>202</v>
      </c>
      <c r="R110" s="52">
        <v>337</v>
      </c>
      <c r="S110" s="55">
        <v>283200</v>
      </c>
      <c r="T110" s="41">
        <v>8961</v>
      </c>
      <c r="U110" s="41">
        <v>10380</v>
      </c>
      <c r="V110" s="235">
        <v>25.69</v>
      </c>
      <c r="W110" s="234">
        <v>180.5</v>
      </c>
      <c r="X110" s="41">
        <v>22940</v>
      </c>
      <c r="Y110" s="55">
        <v>1480</v>
      </c>
      <c r="Z110" s="55">
        <v>2310</v>
      </c>
      <c r="AA110" s="234">
        <v>7.31</v>
      </c>
      <c r="AB110" s="49">
        <v>149.1</v>
      </c>
      <c r="AC110" s="49">
        <v>2451</v>
      </c>
      <c r="AD110" s="233">
        <v>19610</v>
      </c>
      <c r="AE110" s="39">
        <v>1</v>
      </c>
      <c r="AF110" s="39">
        <v>1</v>
      </c>
      <c r="AG110" s="232">
        <v>1</v>
      </c>
      <c r="AH110" s="39">
        <v>1</v>
      </c>
      <c r="AI110" s="39">
        <v>1</v>
      </c>
      <c r="AJ110" s="37">
        <v>1</v>
      </c>
      <c r="AK110" s="45" t="s">
        <v>144</v>
      </c>
      <c r="AL110" s="453">
        <f t="shared" si="7"/>
        <v>74.154706430568496</v>
      </c>
      <c r="AM110" s="453">
        <f t="shared" si="8"/>
        <v>1167.7500958333333</v>
      </c>
      <c r="AN110" s="453">
        <f t="shared" si="5"/>
        <v>20150.556341319447</v>
      </c>
      <c r="AO110" s="473">
        <f t="shared" si="9"/>
        <v>2310.075416666667</v>
      </c>
      <c r="AP110" s="453">
        <f t="shared" si="6"/>
        <v>19607711.285666671</v>
      </c>
    </row>
    <row r="111" spans="1:42" s="217" customFormat="1" ht="13.5" customHeight="1">
      <c r="A111" s="159">
        <v>96</v>
      </c>
      <c r="B111" s="225" t="s">
        <v>201</v>
      </c>
      <c r="C111" s="230">
        <v>399</v>
      </c>
      <c r="D111" s="21">
        <v>648</v>
      </c>
      <c r="E111" s="21">
        <v>315</v>
      </c>
      <c r="F111" s="229">
        <v>30</v>
      </c>
      <c r="G111" s="228">
        <v>54</v>
      </c>
      <c r="H111" s="222">
        <v>27</v>
      </c>
      <c r="I111" s="224">
        <v>508.5</v>
      </c>
      <c r="J111" s="21">
        <v>540</v>
      </c>
      <c r="K111" s="21">
        <v>486</v>
      </c>
      <c r="L111" s="21" t="s">
        <v>74</v>
      </c>
      <c r="M111" s="33">
        <v>142</v>
      </c>
      <c r="N111" s="227">
        <v>208</v>
      </c>
      <c r="O111" s="226">
        <v>2.4500000000000002</v>
      </c>
      <c r="P111" s="226">
        <v>6.1369999999999996</v>
      </c>
      <c r="Q111" s="225" t="s">
        <v>201</v>
      </c>
      <c r="R111" s="53">
        <v>399</v>
      </c>
      <c r="S111" s="57">
        <v>344600</v>
      </c>
      <c r="T111" s="33">
        <v>10640</v>
      </c>
      <c r="U111" s="33">
        <v>12460</v>
      </c>
      <c r="V111" s="219">
        <v>26.03</v>
      </c>
      <c r="W111" s="224">
        <v>213.6</v>
      </c>
      <c r="X111" s="33">
        <v>28280</v>
      </c>
      <c r="Y111" s="57">
        <v>1796</v>
      </c>
      <c r="Z111" s="57">
        <v>2814</v>
      </c>
      <c r="AA111" s="224">
        <v>7.46</v>
      </c>
      <c r="AB111" s="31">
        <v>169.6</v>
      </c>
      <c r="AC111" s="31">
        <v>3966</v>
      </c>
      <c r="AD111" s="223">
        <v>24810</v>
      </c>
      <c r="AE111" s="21">
        <v>1</v>
      </c>
      <c r="AF111" s="21">
        <v>1</v>
      </c>
      <c r="AG111" s="222">
        <v>1</v>
      </c>
      <c r="AH111" s="21">
        <v>1</v>
      </c>
      <c r="AI111" s="21">
        <v>1</v>
      </c>
      <c r="AJ111" s="26">
        <v>1</v>
      </c>
      <c r="AK111" s="22" t="s">
        <v>144</v>
      </c>
      <c r="AL111" s="454">
        <f t="shared" si="7"/>
        <v>78.965585054080634</v>
      </c>
      <c r="AM111" s="454">
        <f t="shared" si="8"/>
        <v>1920.6719999999998</v>
      </c>
      <c r="AN111" s="454">
        <f t="shared" si="5"/>
        <v>34200.574312500001</v>
      </c>
      <c r="AO111" s="473">
        <f t="shared" si="9"/>
        <v>3792.7440000000001</v>
      </c>
      <c r="AP111" s="454">
        <f t="shared" si="6"/>
        <v>24813445.300874997</v>
      </c>
    </row>
    <row r="112" spans="1:42" s="217" customFormat="1" ht="13.5" hidden="1" customHeight="1">
      <c r="A112" s="239">
        <v>97</v>
      </c>
      <c r="B112" s="225"/>
      <c r="C112" s="230"/>
      <c r="D112" s="21"/>
      <c r="E112" s="21"/>
      <c r="F112" s="229"/>
      <c r="G112" s="228"/>
      <c r="H112" s="222"/>
      <c r="I112" s="224"/>
      <c r="J112" s="21"/>
      <c r="K112" s="21"/>
      <c r="L112" s="21"/>
      <c r="M112" s="33"/>
      <c r="N112" s="227"/>
      <c r="O112" s="226"/>
      <c r="P112" s="226"/>
      <c r="Q112" s="225"/>
      <c r="R112" s="53"/>
      <c r="S112" s="57"/>
      <c r="T112" s="33"/>
      <c r="U112" s="33"/>
      <c r="V112" s="219"/>
      <c r="W112" s="224"/>
      <c r="X112" s="33"/>
      <c r="Y112" s="57"/>
      <c r="Z112" s="57"/>
      <c r="AA112" s="224"/>
      <c r="AB112" s="31"/>
      <c r="AC112" s="31"/>
      <c r="AD112" s="223"/>
      <c r="AE112" s="21"/>
      <c r="AF112" s="21"/>
      <c r="AG112" s="222"/>
      <c r="AH112" s="21"/>
      <c r="AI112" s="21"/>
      <c r="AJ112" s="26"/>
      <c r="AK112" s="22"/>
      <c r="AL112" s="458" t="e">
        <f t="shared" si="7"/>
        <v>#DIV/0!</v>
      </c>
      <c r="AM112" s="458">
        <f t="shared" si="8"/>
        <v>0</v>
      </c>
      <c r="AN112" s="458">
        <f t="shared" si="5"/>
        <v>0</v>
      </c>
      <c r="AO112" s="473">
        <f t="shared" si="9"/>
        <v>0</v>
      </c>
      <c r="AP112" s="458">
        <f t="shared" si="6"/>
        <v>0</v>
      </c>
    </row>
    <row r="113" spans="1:42" s="245" customFormat="1" ht="13.5" customHeight="1">
      <c r="A113" s="159">
        <v>98</v>
      </c>
      <c r="B113" s="236" t="s">
        <v>200</v>
      </c>
      <c r="C113" s="238">
        <v>138</v>
      </c>
      <c r="D113" s="39">
        <v>620</v>
      </c>
      <c r="E113" s="39">
        <v>300</v>
      </c>
      <c r="F113" s="229">
        <v>12.5</v>
      </c>
      <c r="G113" s="228">
        <v>16</v>
      </c>
      <c r="H113" s="232">
        <v>27</v>
      </c>
      <c r="I113" s="234">
        <v>175.8</v>
      </c>
      <c r="J113" s="39">
        <v>588</v>
      </c>
      <c r="K113" s="39">
        <v>534</v>
      </c>
      <c r="L113" s="39" t="s">
        <v>74</v>
      </c>
      <c r="M113" s="41">
        <v>122</v>
      </c>
      <c r="N113" s="238">
        <v>198</v>
      </c>
      <c r="O113" s="237">
        <v>2.3690000000000002</v>
      </c>
      <c r="P113" s="237">
        <v>17.170000000000002</v>
      </c>
      <c r="Q113" s="236" t="s">
        <v>200</v>
      </c>
      <c r="R113" s="52">
        <v>138</v>
      </c>
      <c r="S113" s="55">
        <v>113900</v>
      </c>
      <c r="T113" s="41">
        <v>3676</v>
      </c>
      <c r="U113" s="41">
        <v>4160</v>
      </c>
      <c r="V113" s="235">
        <v>25.46</v>
      </c>
      <c r="W113" s="234">
        <v>90.4</v>
      </c>
      <c r="X113" s="41">
        <v>7221</v>
      </c>
      <c r="Y113" s="55">
        <v>481.4</v>
      </c>
      <c r="Z113" s="55">
        <v>750.7</v>
      </c>
      <c r="AA113" s="234">
        <v>6.41</v>
      </c>
      <c r="AB113" s="49">
        <v>76.13</v>
      </c>
      <c r="AC113" s="49">
        <v>167.5</v>
      </c>
      <c r="AD113" s="233">
        <v>6567</v>
      </c>
      <c r="AE113" s="39">
        <v>1</v>
      </c>
      <c r="AF113" s="39">
        <v>3</v>
      </c>
      <c r="AG113" s="232" t="s">
        <v>19</v>
      </c>
      <c r="AH113" s="39">
        <v>4</v>
      </c>
      <c r="AI113" s="39">
        <v>4</v>
      </c>
      <c r="AJ113" s="37" t="s">
        <v>19</v>
      </c>
      <c r="AK113" s="45"/>
      <c r="AL113" s="453">
        <f t="shared" si="7"/>
        <v>73.367463026166106</v>
      </c>
      <c r="AM113" s="453">
        <f t="shared" si="8"/>
        <v>60.621458333333329</v>
      </c>
      <c r="AN113" s="453">
        <f t="shared" si="5"/>
        <v>769.63845486111109</v>
      </c>
      <c r="AO113" s="473">
        <f t="shared" si="9"/>
        <v>120.20125</v>
      </c>
      <c r="AP113" s="453">
        <f t="shared" si="6"/>
        <v>6566688</v>
      </c>
    </row>
    <row r="114" spans="1:42" s="11" customFormat="1" ht="13.5" customHeight="1">
      <c r="A114" s="239">
        <v>99</v>
      </c>
      <c r="B114" s="225" t="s">
        <v>199</v>
      </c>
      <c r="C114" s="230">
        <v>190</v>
      </c>
      <c r="D114" s="21">
        <v>640</v>
      </c>
      <c r="E114" s="21">
        <v>300</v>
      </c>
      <c r="F114" s="229">
        <v>13.5</v>
      </c>
      <c r="G114" s="228">
        <v>26</v>
      </c>
      <c r="H114" s="222">
        <v>27</v>
      </c>
      <c r="I114" s="224">
        <v>241.6</v>
      </c>
      <c r="J114" s="21">
        <v>588</v>
      </c>
      <c r="K114" s="21">
        <v>534</v>
      </c>
      <c r="L114" s="21" t="s">
        <v>74</v>
      </c>
      <c r="M114" s="33">
        <v>124</v>
      </c>
      <c r="N114" s="227">
        <v>198</v>
      </c>
      <c r="O114" s="226">
        <v>2.407</v>
      </c>
      <c r="P114" s="226">
        <v>12.69</v>
      </c>
      <c r="Q114" s="225" t="s">
        <v>199</v>
      </c>
      <c r="R114" s="53">
        <v>190</v>
      </c>
      <c r="S114" s="57">
        <v>175200</v>
      </c>
      <c r="T114" s="33">
        <v>5474</v>
      </c>
      <c r="U114" s="33">
        <v>6136</v>
      </c>
      <c r="V114" s="219">
        <v>26.93</v>
      </c>
      <c r="W114" s="224">
        <v>103.2</v>
      </c>
      <c r="X114" s="33">
        <v>11720</v>
      </c>
      <c r="Y114" s="57">
        <v>781.6</v>
      </c>
      <c r="Z114" s="57">
        <v>1205</v>
      </c>
      <c r="AA114" s="224">
        <v>6.97</v>
      </c>
      <c r="AB114" s="31">
        <v>97.13</v>
      </c>
      <c r="AC114" s="31">
        <v>448.3</v>
      </c>
      <c r="AD114" s="223">
        <v>11030</v>
      </c>
      <c r="AE114" s="21">
        <v>1</v>
      </c>
      <c r="AF114" s="21">
        <v>1</v>
      </c>
      <c r="AG114" s="222">
        <v>1</v>
      </c>
      <c r="AH114" s="21">
        <v>3</v>
      </c>
      <c r="AI114" s="21">
        <v>4</v>
      </c>
      <c r="AJ114" s="26">
        <v>4</v>
      </c>
      <c r="AK114" s="21" t="s">
        <v>144</v>
      </c>
      <c r="AL114" s="454">
        <f t="shared" si="7"/>
        <v>66.026490066225165</v>
      </c>
      <c r="AM114" s="454">
        <f t="shared" si="8"/>
        <v>200.9378375</v>
      </c>
      <c r="AN114" s="454">
        <f t="shared" si="5"/>
        <v>3297.598153125</v>
      </c>
      <c r="AO114" s="473">
        <f t="shared" si="9"/>
        <v>399.74334999999996</v>
      </c>
      <c r="AP114" s="454">
        <f t="shared" si="6"/>
        <v>11027133</v>
      </c>
    </row>
    <row r="115" spans="1:42" s="245" customFormat="1" ht="13.5" customHeight="1">
      <c r="A115" s="159">
        <v>100</v>
      </c>
      <c r="B115" s="236" t="s">
        <v>198</v>
      </c>
      <c r="C115" s="238">
        <v>225</v>
      </c>
      <c r="D115" s="39">
        <v>650</v>
      </c>
      <c r="E115" s="39">
        <v>300</v>
      </c>
      <c r="F115" s="229">
        <v>16</v>
      </c>
      <c r="G115" s="228">
        <v>31</v>
      </c>
      <c r="H115" s="232">
        <v>27</v>
      </c>
      <c r="I115" s="234">
        <v>286.3</v>
      </c>
      <c r="J115" s="39">
        <v>588</v>
      </c>
      <c r="K115" s="39">
        <v>534</v>
      </c>
      <c r="L115" s="39" t="s">
        <v>74</v>
      </c>
      <c r="M115" s="41">
        <v>126</v>
      </c>
      <c r="N115" s="238">
        <v>198</v>
      </c>
      <c r="O115" s="237">
        <v>2.4220000000000002</v>
      </c>
      <c r="P115" s="237">
        <v>10.77</v>
      </c>
      <c r="Q115" s="236" t="s">
        <v>198</v>
      </c>
      <c r="R115" s="52">
        <v>225</v>
      </c>
      <c r="S115" s="55">
        <v>210600</v>
      </c>
      <c r="T115" s="41">
        <v>6480</v>
      </c>
      <c r="U115" s="41">
        <v>7320</v>
      </c>
      <c r="V115" s="235">
        <v>27.12</v>
      </c>
      <c r="W115" s="234">
        <v>122</v>
      </c>
      <c r="X115" s="41">
        <v>13980</v>
      </c>
      <c r="Y115" s="55">
        <v>932.3</v>
      </c>
      <c r="Z115" s="55">
        <v>1441</v>
      </c>
      <c r="AA115" s="234">
        <v>6.99</v>
      </c>
      <c r="AB115" s="49">
        <v>109.6</v>
      </c>
      <c r="AC115" s="49">
        <v>739.2</v>
      </c>
      <c r="AD115" s="233">
        <v>13360</v>
      </c>
      <c r="AE115" s="39">
        <v>1</v>
      </c>
      <c r="AF115" s="39">
        <v>1</v>
      </c>
      <c r="AG115" s="232">
        <v>1</v>
      </c>
      <c r="AH115" s="39">
        <v>2</v>
      </c>
      <c r="AI115" s="39">
        <v>3</v>
      </c>
      <c r="AJ115" s="37">
        <v>4</v>
      </c>
      <c r="AK115" s="39" t="s">
        <v>144</v>
      </c>
      <c r="AL115" s="453">
        <f t="shared" si="7"/>
        <v>69.324135522179546</v>
      </c>
      <c r="AM115" s="453">
        <f t="shared" si="8"/>
        <v>340.1670666666667</v>
      </c>
      <c r="AN115" s="453">
        <f t="shared" si="5"/>
        <v>5589.3339222222221</v>
      </c>
      <c r="AO115" s="473">
        <f t="shared" si="9"/>
        <v>676.10160000000008</v>
      </c>
      <c r="AP115" s="453">
        <f t="shared" si="6"/>
        <v>13362739.875</v>
      </c>
    </row>
    <row r="116" spans="1:42" s="11" customFormat="1" ht="13.5" customHeight="1">
      <c r="A116" s="239">
        <v>101</v>
      </c>
      <c r="B116" s="225" t="s">
        <v>197</v>
      </c>
      <c r="C116" s="230">
        <v>293</v>
      </c>
      <c r="D116" s="21">
        <v>668</v>
      </c>
      <c r="E116" s="21">
        <v>305</v>
      </c>
      <c r="F116" s="229">
        <v>21</v>
      </c>
      <c r="G116" s="228">
        <v>40</v>
      </c>
      <c r="H116" s="222">
        <v>27</v>
      </c>
      <c r="I116" s="224">
        <v>373.7</v>
      </c>
      <c r="J116" s="21">
        <v>588</v>
      </c>
      <c r="K116" s="21">
        <v>534</v>
      </c>
      <c r="L116" s="21" t="s">
        <v>74</v>
      </c>
      <c r="M116" s="33">
        <v>132</v>
      </c>
      <c r="N116" s="227">
        <v>200</v>
      </c>
      <c r="O116" s="226">
        <v>2.468</v>
      </c>
      <c r="P116" s="226">
        <v>8.4109999999999996</v>
      </c>
      <c r="Q116" s="225" t="s">
        <v>197</v>
      </c>
      <c r="R116" s="53">
        <v>293</v>
      </c>
      <c r="S116" s="57">
        <v>281700</v>
      </c>
      <c r="T116" s="33">
        <v>8433</v>
      </c>
      <c r="U116" s="33">
        <v>9657</v>
      </c>
      <c r="V116" s="219">
        <v>27.45</v>
      </c>
      <c r="W116" s="224">
        <v>159.69999999999999</v>
      </c>
      <c r="X116" s="33">
        <v>18980</v>
      </c>
      <c r="Y116" s="57">
        <v>1245</v>
      </c>
      <c r="Z116" s="57">
        <v>1936</v>
      </c>
      <c r="AA116" s="224">
        <v>7.13</v>
      </c>
      <c r="AB116" s="31">
        <v>132.6</v>
      </c>
      <c r="AC116" s="31">
        <v>1579</v>
      </c>
      <c r="AD116" s="223">
        <v>18650</v>
      </c>
      <c r="AE116" s="21">
        <v>1</v>
      </c>
      <c r="AF116" s="21">
        <v>1</v>
      </c>
      <c r="AG116" s="222">
        <v>1</v>
      </c>
      <c r="AH116" s="21">
        <v>1</v>
      </c>
      <c r="AI116" s="21">
        <v>1</v>
      </c>
      <c r="AJ116" s="26">
        <v>2</v>
      </c>
      <c r="AK116" s="22" t="s">
        <v>144</v>
      </c>
      <c r="AL116" s="454">
        <f t="shared" si="7"/>
        <v>75.584158415841571</v>
      </c>
      <c r="AM116" s="454">
        <f t="shared" si="8"/>
        <v>747.5984666666667</v>
      </c>
      <c r="AN116" s="454">
        <f t="shared" si="5"/>
        <v>12618.133205555554</v>
      </c>
      <c r="AO116" s="473">
        <f t="shared" si="9"/>
        <v>1482.8489333333334</v>
      </c>
      <c r="AP116" s="454">
        <f t="shared" si="6"/>
        <v>18649515.563333333</v>
      </c>
    </row>
    <row r="117" spans="1:42" s="244" customFormat="1" ht="13.5" customHeight="1">
      <c r="A117" s="159">
        <v>102</v>
      </c>
      <c r="B117" s="236" t="s">
        <v>196</v>
      </c>
      <c r="C117" s="238">
        <v>343</v>
      </c>
      <c r="D117" s="39">
        <v>680</v>
      </c>
      <c r="E117" s="39">
        <v>309</v>
      </c>
      <c r="F117" s="229">
        <v>25</v>
      </c>
      <c r="G117" s="228">
        <v>46</v>
      </c>
      <c r="H117" s="232">
        <v>27</v>
      </c>
      <c r="I117" s="234">
        <v>437.5</v>
      </c>
      <c r="J117" s="39">
        <v>588</v>
      </c>
      <c r="K117" s="39">
        <v>534</v>
      </c>
      <c r="L117" s="39" t="s">
        <v>74</v>
      </c>
      <c r="M117" s="41">
        <v>138</v>
      </c>
      <c r="N117" s="238">
        <v>202</v>
      </c>
      <c r="O117" s="237">
        <v>2.5</v>
      </c>
      <c r="P117" s="237">
        <v>7.2779999999999996</v>
      </c>
      <c r="Q117" s="236" t="s">
        <v>196</v>
      </c>
      <c r="R117" s="52">
        <v>343</v>
      </c>
      <c r="S117" s="55">
        <v>333700</v>
      </c>
      <c r="T117" s="41">
        <v>9815</v>
      </c>
      <c r="U117" s="41">
        <v>11350</v>
      </c>
      <c r="V117" s="235">
        <v>27.62</v>
      </c>
      <c r="W117" s="234">
        <v>189.6</v>
      </c>
      <c r="X117" s="41">
        <v>22720</v>
      </c>
      <c r="Y117" s="55">
        <v>1470</v>
      </c>
      <c r="Z117" s="55">
        <v>2300</v>
      </c>
      <c r="AA117" s="234">
        <v>7.21</v>
      </c>
      <c r="AB117" s="49">
        <v>148.6</v>
      </c>
      <c r="AC117" s="49">
        <v>2442</v>
      </c>
      <c r="AD117" s="233">
        <v>22730</v>
      </c>
      <c r="AE117" s="39">
        <v>1</v>
      </c>
      <c r="AF117" s="39">
        <v>1</v>
      </c>
      <c r="AG117" s="232">
        <v>1</v>
      </c>
      <c r="AH117" s="39">
        <v>1</v>
      </c>
      <c r="AI117" s="39">
        <v>1</v>
      </c>
      <c r="AJ117" s="37">
        <v>1</v>
      </c>
      <c r="AK117" s="45" t="s">
        <v>144</v>
      </c>
      <c r="AL117" s="453">
        <f t="shared" si="7"/>
        <v>80.571428571428569</v>
      </c>
      <c r="AM117" s="453">
        <f t="shared" si="8"/>
        <v>1167.6649666666667</v>
      </c>
      <c r="AN117" s="453">
        <f t="shared" si="5"/>
        <v>19956.572794055552</v>
      </c>
      <c r="AO117" s="473">
        <f t="shared" si="9"/>
        <v>2311.3715999999999</v>
      </c>
      <c r="AP117" s="453">
        <f t="shared" si="6"/>
        <v>22730058.005121004</v>
      </c>
    </row>
    <row r="118" spans="1:42" s="217" customFormat="1" ht="13.5" customHeight="1">
      <c r="A118" s="239">
        <v>103</v>
      </c>
      <c r="B118" s="225" t="s">
        <v>195</v>
      </c>
      <c r="C118" s="230">
        <v>407</v>
      </c>
      <c r="D118" s="21">
        <v>696</v>
      </c>
      <c r="E118" s="21">
        <v>314</v>
      </c>
      <c r="F118" s="229">
        <v>29.5</v>
      </c>
      <c r="G118" s="228">
        <v>54</v>
      </c>
      <c r="H118" s="222">
        <v>27</v>
      </c>
      <c r="I118" s="224">
        <v>518.79999999999995</v>
      </c>
      <c r="J118" s="21">
        <v>588</v>
      </c>
      <c r="K118" s="21">
        <v>534</v>
      </c>
      <c r="L118" s="21" t="s">
        <v>74</v>
      </c>
      <c r="M118" s="33">
        <v>142</v>
      </c>
      <c r="N118" s="227">
        <v>206</v>
      </c>
      <c r="O118" s="226">
        <v>2.5430000000000001</v>
      </c>
      <c r="P118" s="226">
        <v>6.2430000000000003</v>
      </c>
      <c r="Q118" s="225" t="s">
        <v>195</v>
      </c>
      <c r="R118" s="53">
        <v>407</v>
      </c>
      <c r="S118" s="57">
        <v>405400</v>
      </c>
      <c r="T118" s="33">
        <v>11650</v>
      </c>
      <c r="U118" s="33">
        <v>13620</v>
      </c>
      <c r="V118" s="219">
        <v>27.95</v>
      </c>
      <c r="W118" s="224">
        <v>224.8</v>
      </c>
      <c r="X118" s="33">
        <v>28020</v>
      </c>
      <c r="Y118" s="57">
        <v>1785</v>
      </c>
      <c r="Z118" s="57">
        <v>2803</v>
      </c>
      <c r="AA118" s="224">
        <v>7.35</v>
      </c>
      <c r="AB118" s="31">
        <v>169.1</v>
      </c>
      <c r="AC118" s="31">
        <v>3958</v>
      </c>
      <c r="AD118" s="223">
        <v>28710</v>
      </c>
      <c r="AE118" s="21">
        <v>1</v>
      </c>
      <c r="AF118" s="21">
        <v>1</v>
      </c>
      <c r="AG118" s="222">
        <v>1</v>
      </c>
      <c r="AH118" s="21">
        <v>1</v>
      </c>
      <c r="AI118" s="21">
        <v>1</v>
      </c>
      <c r="AJ118" s="26">
        <v>1</v>
      </c>
      <c r="AK118" s="22" t="s">
        <v>144</v>
      </c>
      <c r="AL118" s="454">
        <f t="shared" si="7"/>
        <v>85.471087124132552</v>
      </c>
      <c r="AM118" s="454">
        <f t="shared" si="8"/>
        <v>1922.8176125</v>
      </c>
      <c r="AN118" s="454">
        <f t="shared" si="5"/>
        <v>33876.715165041671</v>
      </c>
      <c r="AO118" s="473">
        <f t="shared" si="9"/>
        <v>3799.4249500000001</v>
      </c>
      <c r="AP118" s="454">
        <f t="shared" si="6"/>
        <v>28710550.412136</v>
      </c>
    </row>
    <row r="119" spans="1:42" s="11" customFormat="1" ht="13.5" hidden="1" customHeight="1">
      <c r="A119" s="159">
        <v>104</v>
      </c>
      <c r="B119" s="225"/>
      <c r="C119" s="230"/>
      <c r="D119" s="21"/>
      <c r="E119" s="21"/>
      <c r="F119" s="229"/>
      <c r="G119" s="228"/>
      <c r="H119" s="222"/>
      <c r="I119" s="224"/>
      <c r="J119" s="21"/>
      <c r="K119" s="21"/>
      <c r="L119" s="21"/>
      <c r="M119" s="33"/>
      <c r="N119" s="227"/>
      <c r="O119" s="226"/>
      <c r="P119" s="226"/>
      <c r="Q119" s="225"/>
      <c r="R119" s="53"/>
      <c r="S119" s="57"/>
      <c r="T119" s="33"/>
      <c r="U119" s="33"/>
      <c r="V119" s="219"/>
      <c r="W119" s="224"/>
      <c r="X119" s="33"/>
      <c r="Y119" s="57"/>
      <c r="Z119" s="57"/>
      <c r="AA119" s="224"/>
      <c r="AB119" s="31"/>
      <c r="AC119" s="31"/>
      <c r="AD119" s="223"/>
      <c r="AE119" s="21"/>
      <c r="AF119" s="21"/>
      <c r="AG119" s="222"/>
      <c r="AH119" s="21"/>
      <c r="AI119" s="21"/>
      <c r="AJ119" s="26"/>
      <c r="AK119" s="22"/>
      <c r="AL119" s="454" t="e">
        <f t="shared" si="7"/>
        <v>#DIV/0!</v>
      </c>
      <c r="AM119" s="454">
        <f t="shared" si="8"/>
        <v>0</v>
      </c>
      <c r="AN119" s="454">
        <f t="shared" si="5"/>
        <v>0</v>
      </c>
      <c r="AO119" s="473">
        <f t="shared" si="9"/>
        <v>0</v>
      </c>
      <c r="AP119" s="454">
        <f t="shared" si="6"/>
        <v>0</v>
      </c>
    </row>
    <row r="120" spans="1:42" s="245" customFormat="1" ht="13.5" customHeight="1">
      <c r="A120" s="239">
        <v>105</v>
      </c>
      <c r="B120" s="236" t="s">
        <v>194</v>
      </c>
      <c r="C120" s="238">
        <v>150</v>
      </c>
      <c r="D120" s="39">
        <v>670</v>
      </c>
      <c r="E120" s="39">
        <v>300</v>
      </c>
      <c r="F120" s="229">
        <v>13</v>
      </c>
      <c r="G120" s="228">
        <v>17</v>
      </c>
      <c r="H120" s="232">
        <v>27</v>
      </c>
      <c r="I120" s="234">
        <v>190.9</v>
      </c>
      <c r="J120" s="39">
        <v>636</v>
      </c>
      <c r="K120" s="39">
        <v>582</v>
      </c>
      <c r="L120" s="39" t="s">
        <v>74</v>
      </c>
      <c r="M120" s="41">
        <v>122</v>
      </c>
      <c r="N120" s="238">
        <v>198</v>
      </c>
      <c r="O120" s="237">
        <v>2.468</v>
      </c>
      <c r="P120" s="237">
        <v>16.46</v>
      </c>
      <c r="Q120" s="236" t="s">
        <v>194</v>
      </c>
      <c r="R120" s="52">
        <v>150</v>
      </c>
      <c r="S120" s="55">
        <v>142700</v>
      </c>
      <c r="T120" s="41">
        <v>4260</v>
      </c>
      <c r="U120" s="41">
        <v>4840</v>
      </c>
      <c r="V120" s="235">
        <v>27.34</v>
      </c>
      <c r="W120" s="234">
        <v>100.3</v>
      </c>
      <c r="X120" s="41">
        <v>7673</v>
      </c>
      <c r="Y120" s="55">
        <v>511.5</v>
      </c>
      <c r="Z120" s="55">
        <v>799.7</v>
      </c>
      <c r="AA120" s="234">
        <v>6.34</v>
      </c>
      <c r="AB120" s="49">
        <v>78.63</v>
      </c>
      <c r="AC120" s="49">
        <v>195.2</v>
      </c>
      <c r="AD120" s="233">
        <v>8155</v>
      </c>
      <c r="AE120" s="39">
        <v>1</v>
      </c>
      <c r="AF120" s="39">
        <v>2</v>
      </c>
      <c r="AG120" s="232" t="s">
        <v>19</v>
      </c>
      <c r="AH120" s="39">
        <v>4</v>
      </c>
      <c r="AI120" s="39">
        <v>4</v>
      </c>
      <c r="AJ120" s="37" t="s">
        <v>19</v>
      </c>
      <c r="AK120" s="39"/>
      <c r="AL120" s="453">
        <f t="shared" si="7"/>
        <v>81.464117338920914</v>
      </c>
      <c r="AM120" s="453">
        <f t="shared" si="8"/>
        <v>73.040683333333334</v>
      </c>
      <c r="AN120" s="453">
        <f t="shared" si="5"/>
        <v>923.18005694444446</v>
      </c>
      <c r="AO120" s="473">
        <f t="shared" si="9"/>
        <v>144.8364</v>
      </c>
      <c r="AP120" s="453">
        <f t="shared" si="6"/>
        <v>8155072.125</v>
      </c>
    </row>
    <row r="121" spans="1:42" s="11" customFormat="1" ht="13.5" customHeight="1">
      <c r="A121" s="159">
        <v>106</v>
      </c>
      <c r="B121" s="225" t="s">
        <v>193</v>
      </c>
      <c r="C121" s="230">
        <v>204</v>
      </c>
      <c r="D121" s="21">
        <v>690</v>
      </c>
      <c r="E121" s="21">
        <v>300</v>
      </c>
      <c r="F121" s="229">
        <v>14.5</v>
      </c>
      <c r="G121" s="228">
        <v>27</v>
      </c>
      <c r="H121" s="222">
        <v>27</v>
      </c>
      <c r="I121" s="224">
        <v>260.5</v>
      </c>
      <c r="J121" s="21">
        <v>636</v>
      </c>
      <c r="K121" s="21">
        <v>582</v>
      </c>
      <c r="L121" s="21" t="s">
        <v>74</v>
      </c>
      <c r="M121" s="33">
        <v>124</v>
      </c>
      <c r="N121" s="227">
        <v>198</v>
      </c>
      <c r="O121" s="226">
        <v>2.5049999999999999</v>
      </c>
      <c r="P121" s="226">
        <v>12.25</v>
      </c>
      <c r="Q121" s="225" t="s">
        <v>193</v>
      </c>
      <c r="R121" s="53">
        <v>204</v>
      </c>
      <c r="S121" s="57">
        <v>215300</v>
      </c>
      <c r="T121" s="33">
        <v>6241</v>
      </c>
      <c r="U121" s="33">
        <v>7032</v>
      </c>
      <c r="V121" s="219">
        <v>28.75</v>
      </c>
      <c r="W121" s="224">
        <v>117</v>
      </c>
      <c r="X121" s="33">
        <v>12180</v>
      </c>
      <c r="Y121" s="57">
        <v>811.9</v>
      </c>
      <c r="Z121" s="57">
        <v>1257</v>
      </c>
      <c r="AA121" s="224">
        <v>6.84</v>
      </c>
      <c r="AB121" s="31">
        <v>100.1</v>
      </c>
      <c r="AC121" s="31">
        <v>513.9</v>
      </c>
      <c r="AD121" s="223">
        <v>13350</v>
      </c>
      <c r="AE121" s="21">
        <v>1</v>
      </c>
      <c r="AF121" s="21">
        <v>1</v>
      </c>
      <c r="AG121" s="222">
        <v>1</v>
      </c>
      <c r="AH121" s="21">
        <v>3</v>
      </c>
      <c r="AI121" s="21">
        <v>4</v>
      </c>
      <c r="AJ121" s="26">
        <v>4</v>
      </c>
      <c r="AK121" s="21" t="s">
        <v>144</v>
      </c>
      <c r="AL121" s="454">
        <f t="shared" si="7"/>
        <v>75.057581573896357</v>
      </c>
      <c r="AM121" s="454">
        <f t="shared" si="8"/>
        <v>230.51730625000002</v>
      </c>
      <c r="AN121" s="454">
        <f t="shared" ref="AN121:AN175" si="10">(E121^3/1000*G121^3/1000/144+((D121/2-G121/2)/10*F121^3/1000)/36)</f>
        <v>3693.3697755208332</v>
      </c>
      <c r="AO121" s="473">
        <f t="shared" si="9"/>
        <v>458.29085000000003</v>
      </c>
      <c r="AP121" s="454">
        <f t="shared" ref="AP121:AP175" si="11">(((D121-G121)^2/100*E121^3/1000*G121/10)/24)</f>
        <v>13351908.374999998</v>
      </c>
    </row>
    <row r="122" spans="1:42" s="245" customFormat="1" ht="13.5" customHeight="1">
      <c r="A122" s="239">
        <v>107</v>
      </c>
      <c r="B122" s="48" t="s">
        <v>192</v>
      </c>
      <c r="C122" s="47">
        <v>241</v>
      </c>
      <c r="D122" s="45">
        <v>700</v>
      </c>
      <c r="E122" s="45">
        <v>300</v>
      </c>
      <c r="F122" s="221">
        <v>17</v>
      </c>
      <c r="G122" s="220">
        <v>32</v>
      </c>
      <c r="H122" s="46">
        <v>27</v>
      </c>
      <c r="I122" s="43">
        <v>306.39999999999998</v>
      </c>
      <c r="J122" s="45">
        <v>636</v>
      </c>
      <c r="K122" s="45">
        <v>582</v>
      </c>
      <c r="L122" s="45" t="s">
        <v>74</v>
      </c>
      <c r="M122" s="44">
        <v>126</v>
      </c>
      <c r="N122" s="47">
        <v>198</v>
      </c>
      <c r="O122" s="58">
        <v>2.52</v>
      </c>
      <c r="P122" s="58">
        <v>10.48</v>
      </c>
      <c r="Q122" s="48" t="s">
        <v>192</v>
      </c>
      <c r="R122" s="52">
        <v>241</v>
      </c>
      <c r="S122" s="42">
        <v>256900</v>
      </c>
      <c r="T122" s="44">
        <v>7340</v>
      </c>
      <c r="U122" s="44">
        <v>8327</v>
      </c>
      <c r="V122" s="49">
        <v>28.96</v>
      </c>
      <c r="W122" s="43">
        <v>137.1</v>
      </c>
      <c r="X122" s="44">
        <v>14440</v>
      </c>
      <c r="Y122" s="42">
        <v>962.7</v>
      </c>
      <c r="Z122" s="42">
        <v>1495</v>
      </c>
      <c r="AA122" s="43">
        <v>6.87</v>
      </c>
      <c r="AB122" s="49">
        <v>112.6</v>
      </c>
      <c r="AC122" s="49">
        <v>830.9</v>
      </c>
      <c r="AD122" s="233">
        <v>16060</v>
      </c>
      <c r="AE122" s="39">
        <v>1</v>
      </c>
      <c r="AF122" s="39">
        <v>1</v>
      </c>
      <c r="AG122" s="232">
        <v>1</v>
      </c>
      <c r="AH122" s="39">
        <v>2</v>
      </c>
      <c r="AI122" s="39">
        <v>4</v>
      </c>
      <c r="AJ122" s="37">
        <v>4</v>
      </c>
      <c r="AK122" s="45" t="s">
        <v>144</v>
      </c>
      <c r="AL122" s="453">
        <f t="shared" si="7"/>
        <v>78.231070496083532</v>
      </c>
      <c r="AM122" s="453">
        <f t="shared" si="8"/>
        <v>382.37806666666665</v>
      </c>
      <c r="AN122" s="453">
        <f t="shared" si="10"/>
        <v>6148.5581722222223</v>
      </c>
      <c r="AO122" s="473">
        <f t="shared" si="9"/>
        <v>759.51560000000006</v>
      </c>
      <c r="AP122" s="453">
        <f t="shared" si="11"/>
        <v>16064064</v>
      </c>
    </row>
    <row r="123" spans="1:42" s="217" customFormat="1" ht="13.5" customHeight="1">
      <c r="A123" s="159">
        <v>108</v>
      </c>
      <c r="B123" s="24" t="s">
        <v>191</v>
      </c>
      <c r="C123" s="138">
        <v>301</v>
      </c>
      <c r="D123" s="22">
        <v>716</v>
      </c>
      <c r="E123" s="22">
        <v>304</v>
      </c>
      <c r="F123" s="221">
        <v>21</v>
      </c>
      <c r="G123" s="220">
        <v>40</v>
      </c>
      <c r="H123" s="23">
        <v>27</v>
      </c>
      <c r="I123" s="34">
        <v>383</v>
      </c>
      <c r="J123" s="22">
        <v>636</v>
      </c>
      <c r="K123" s="22">
        <v>582</v>
      </c>
      <c r="L123" s="22" t="s">
        <v>74</v>
      </c>
      <c r="M123" s="29">
        <v>132</v>
      </c>
      <c r="N123" s="32">
        <v>200</v>
      </c>
      <c r="O123" s="59">
        <v>2.56</v>
      </c>
      <c r="P123" s="59">
        <v>8.5129999999999999</v>
      </c>
      <c r="Q123" s="24" t="s">
        <v>191</v>
      </c>
      <c r="R123" s="53">
        <v>301</v>
      </c>
      <c r="S123" s="30">
        <v>329300</v>
      </c>
      <c r="T123" s="29">
        <v>9198</v>
      </c>
      <c r="U123" s="29">
        <v>10540</v>
      </c>
      <c r="V123" s="31">
        <v>29.32</v>
      </c>
      <c r="W123" s="34">
        <v>169.8</v>
      </c>
      <c r="X123" s="29">
        <v>18800</v>
      </c>
      <c r="Y123" s="30">
        <v>1237</v>
      </c>
      <c r="Z123" s="30">
        <v>1929</v>
      </c>
      <c r="AA123" s="34">
        <v>7.01</v>
      </c>
      <c r="AB123" s="31">
        <v>132.6</v>
      </c>
      <c r="AC123" s="31">
        <v>1589</v>
      </c>
      <c r="AD123" s="223">
        <v>21400</v>
      </c>
      <c r="AE123" s="21">
        <v>1</v>
      </c>
      <c r="AF123" s="21">
        <v>1</v>
      </c>
      <c r="AG123" s="222">
        <v>1</v>
      </c>
      <c r="AH123" s="21">
        <v>1</v>
      </c>
      <c r="AI123" s="21">
        <v>2</v>
      </c>
      <c r="AJ123" s="26">
        <v>3</v>
      </c>
      <c r="AK123" s="22" t="s">
        <v>144</v>
      </c>
      <c r="AL123" s="454">
        <f t="shared" si="7"/>
        <v>82.804177545691886</v>
      </c>
      <c r="AM123" s="454">
        <f t="shared" si="8"/>
        <v>752.8739333333333</v>
      </c>
      <c r="AN123" s="454">
        <f t="shared" si="10"/>
        <v>12495.123494444444</v>
      </c>
      <c r="AO123" s="473">
        <f t="shared" si="9"/>
        <v>1493.3998666666666</v>
      </c>
      <c r="AP123" s="454">
        <f t="shared" si="11"/>
        <v>21397492.968106668</v>
      </c>
    </row>
    <row r="124" spans="1:42" s="244" customFormat="1" ht="13.5" customHeight="1">
      <c r="A124" s="239">
        <v>109</v>
      </c>
      <c r="B124" s="48" t="s">
        <v>190</v>
      </c>
      <c r="C124" s="47">
        <v>352</v>
      </c>
      <c r="D124" s="45">
        <v>728</v>
      </c>
      <c r="E124" s="45">
        <v>308</v>
      </c>
      <c r="F124" s="221">
        <v>25</v>
      </c>
      <c r="G124" s="220">
        <v>46</v>
      </c>
      <c r="H124" s="46">
        <v>27</v>
      </c>
      <c r="I124" s="43">
        <v>448.6</v>
      </c>
      <c r="J124" s="45">
        <v>636</v>
      </c>
      <c r="K124" s="45">
        <v>582</v>
      </c>
      <c r="L124" s="45" t="s">
        <v>74</v>
      </c>
      <c r="M124" s="44">
        <v>138</v>
      </c>
      <c r="N124" s="47">
        <v>200</v>
      </c>
      <c r="O124" s="58">
        <v>2.5920000000000001</v>
      </c>
      <c r="P124" s="58">
        <v>7.359</v>
      </c>
      <c r="Q124" s="48" t="s">
        <v>190</v>
      </c>
      <c r="R124" s="52">
        <v>352</v>
      </c>
      <c r="S124" s="42">
        <v>389700</v>
      </c>
      <c r="T124" s="44">
        <v>10710</v>
      </c>
      <c r="U124" s="44">
        <v>12390</v>
      </c>
      <c r="V124" s="49">
        <v>29.47</v>
      </c>
      <c r="W124" s="43">
        <v>201.6</v>
      </c>
      <c r="X124" s="44">
        <v>22510</v>
      </c>
      <c r="Y124" s="42">
        <v>1461</v>
      </c>
      <c r="Z124" s="42">
        <v>2293</v>
      </c>
      <c r="AA124" s="43">
        <v>7.08</v>
      </c>
      <c r="AB124" s="49">
        <v>148.6</v>
      </c>
      <c r="AC124" s="49">
        <v>2461</v>
      </c>
      <c r="AD124" s="233">
        <v>26050</v>
      </c>
      <c r="AE124" s="39">
        <v>1</v>
      </c>
      <c r="AF124" s="39">
        <v>1</v>
      </c>
      <c r="AG124" s="232">
        <v>1</v>
      </c>
      <c r="AH124" s="39">
        <v>1</v>
      </c>
      <c r="AI124" s="39">
        <v>1</v>
      </c>
      <c r="AJ124" s="37">
        <v>1</v>
      </c>
      <c r="AK124" s="45" t="s">
        <v>144</v>
      </c>
      <c r="AL124" s="453">
        <f t="shared" si="7"/>
        <v>87.807400802496645</v>
      </c>
      <c r="AM124" s="453">
        <f t="shared" si="8"/>
        <v>1176.9204333333334</v>
      </c>
      <c r="AN124" s="453">
        <f t="shared" si="10"/>
        <v>19764.620830777778</v>
      </c>
      <c r="AO124" s="473">
        <f t="shared" si="9"/>
        <v>2329.8825333333334</v>
      </c>
      <c r="AP124" s="453">
        <f t="shared" si="11"/>
        <v>26047586.491285335</v>
      </c>
    </row>
    <row r="125" spans="1:42" s="11" customFormat="1" ht="13.5" customHeight="1">
      <c r="A125" s="159">
        <v>110</v>
      </c>
      <c r="B125" s="24" t="s">
        <v>189</v>
      </c>
      <c r="C125" s="138">
        <v>418</v>
      </c>
      <c r="D125" s="22">
        <v>744</v>
      </c>
      <c r="E125" s="22">
        <v>313</v>
      </c>
      <c r="F125" s="221">
        <v>29.5</v>
      </c>
      <c r="G125" s="220">
        <v>54</v>
      </c>
      <c r="H125" s="23">
        <v>27</v>
      </c>
      <c r="I125" s="34">
        <v>531.9</v>
      </c>
      <c r="J125" s="22">
        <v>636</v>
      </c>
      <c r="K125" s="22">
        <v>582</v>
      </c>
      <c r="L125" s="22" t="s">
        <v>74</v>
      </c>
      <c r="M125" s="29">
        <v>142</v>
      </c>
      <c r="N125" s="32">
        <v>206</v>
      </c>
      <c r="O125" s="59">
        <v>2.6349999999999998</v>
      </c>
      <c r="P125" s="59">
        <v>6.31</v>
      </c>
      <c r="Q125" s="24" t="s">
        <v>189</v>
      </c>
      <c r="R125" s="53">
        <v>418</v>
      </c>
      <c r="S125" s="30">
        <v>472500</v>
      </c>
      <c r="T125" s="29">
        <v>12700</v>
      </c>
      <c r="U125" s="29">
        <v>14840</v>
      </c>
      <c r="V125" s="31">
        <v>29.8</v>
      </c>
      <c r="W125" s="34">
        <v>239</v>
      </c>
      <c r="X125" s="29">
        <v>27760</v>
      </c>
      <c r="Y125" s="30">
        <v>1774</v>
      </c>
      <c r="Z125" s="30">
        <v>2797</v>
      </c>
      <c r="AA125" s="34">
        <v>7.22</v>
      </c>
      <c r="AB125" s="31">
        <v>169.1</v>
      </c>
      <c r="AC125" s="31">
        <v>3989</v>
      </c>
      <c r="AD125" s="223">
        <v>32850</v>
      </c>
      <c r="AE125" s="21">
        <v>1</v>
      </c>
      <c r="AF125" s="21">
        <v>1</v>
      </c>
      <c r="AG125" s="222">
        <v>1</v>
      </c>
      <c r="AH125" s="21">
        <v>1</v>
      </c>
      <c r="AI125" s="21">
        <v>1</v>
      </c>
      <c r="AJ125" s="26">
        <v>1</v>
      </c>
      <c r="AK125" s="22" t="s">
        <v>144</v>
      </c>
      <c r="AL125" s="454">
        <f t="shared" si="7"/>
        <v>93.000188005264164</v>
      </c>
      <c r="AM125" s="454">
        <f t="shared" si="8"/>
        <v>1938.1067125</v>
      </c>
      <c r="AN125" s="454">
        <f t="shared" si="10"/>
        <v>33556.011462208335</v>
      </c>
      <c r="AO125" s="473">
        <f t="shared" si="9"/>
        <v>3830.00315</v>
      </c>
      <c r="AP125" s="454">
        <f t="shared" si="11"/>
        <v>32848361.553824995</v>
      </c>
    </row>
    <row r="126" spans="1:42" s="11" customFormat="1" ht="13.5" hidden="1" customHeight="1">
      <c r="A126" s="239">
        <v>111</v>
      </c>
      <c r="B126" s="225"/>
      <c r="C126" s="230"/>
      <c r="D126" s="21"/>
      <c r="E126" s="21"/>
      <c r="F126" s="229"/>
      <c r="G126" s="228"/>
      <c r="H126" s="222"/>
      <c r="I126" s="224"/>
      <c r="J126" s="21"/>
      <c r="K126" s="21"/>
      <c r="L126" s="21"/>
      <c r="M126" s="33"/>
      <c r="N126" s="227"/>
      <c r="O126" s="226"/>
      <c r="P126" s="226"/>
      <c r="Q126" s="225"/>
      <c r="R126" s="53"/>
      <c r="S126" s="57"/>
      <c r="T126" s="33"/>
      <c r="U126" s="33"/>
      <c r="V126" s="219"/>
      <c r="W126" s="224"/>
      <c r="X126" s="33"/>
      <c r="Y126" s="57"/>
      <c r="Z126" s="57"/>
      <c r="AA126" s="224"/>
      <c r="AB126" s="31"/>
      <c r="AC126" s="31"/>
      <c r="AD126" s="223"/>
      <c r="AE126" s="21"/>
      <c r="AF126" s="21"/>
      <c r="AG126" s="222"/>
      <c r="AH126" s="21"/>
      <c r="AI126" s="21"/>
      <c r="AJ126" s="26"/>
      <c r="AK126" s="21"/>
      <c r="AL126" s="454" t="e">
        <f t="shared" si="7"/>
        <v>#DIV/0!</v>
      </c>
      <c r="AM126" s="454">
        <f t="shared" si="8"/>
        <v>0</v>
      </c>
      <c r="AN126" s="454">
        <f t="shared" si="10"/>
        <v>0</v>
      </c>
      <c r="AO126" s="473">
        <f t="shared" si="9"/>
        <v>0</v>
      </c>
      <c r="AP126" s="454">
        <f t="shared" si="11"/>
        <v>0</v>
      </c>
    </row>
    <row r="127" spans="1:42" s="245" customFormat="1" ht="13.5" customHeight="1">
      <c r="A127" s="159">
        <v>112</v>
      </c>
      <c r="B127" s="236" t="s">
        <v>188</v>
      </c>
      <c r="C127" s="238">
        <v>172</v>
      </c>
      <c r="D127" s="39">
        <v>770</v>
      </c>
      <c r="E127" s="39">
        <v>300</v>
      </c>
      <c r="F127" s="229">
        <v>14</v>
      </c>
      <c r="G127" s="228">
        <v>18</v>
      </c>
      <c r="H127" s="232">
        <v>30</v>
      </c>
      <c r="I127" s="234">
        <v>218.5</v>
      </c>
      <c r="J127" s="39">
        <v>734</v>
      </c>
      <c r="K127" s="39">
        <v>674</v>
      </c>
      <c r="L127" s="39" t="s">
        <v>74</v>
      </c>
      <c r="M127" s="41">
        <v>130</v>
      </c>
      <c r="N127" s="238">
        <v>198</v>
      </c>
      <c r="O127" s="237">
        <v>2.66</v>
      </c>
      <c r="P127" s="237">
        <v>15.51</v>
      </c>
      <c r="Q127" s="236" t="s">
        <v>188</v>
      </c>
      <c r="R127" s="52">
        <v>172</v>
      </c>
      <c r="S127" s="55">
        <v>208900</v>
      </c>
      <c r="T127" s="41">
        <v>5426</v>
      </c>
      <c r="U127" s="41">
        <v>6225</v>
      </c>
      <c r="V127" s="235">
        <v>30.92</v>
      </c>
      <c r="W127" s="234">
        <v>123.8</v>
      </c>
      <c r="X127" s="41">
        <v>8134</v>
      </c>
      <c r="Y127" s="55">
        <v>542.20000000000005</v>
      </c>
      <c r="Z127" s="55">
        <v>856.6</v>
      </c>
      <c r="AA127" s="234">
        <v>6.1</v>
      </c>
      <c r="AB127" s="49">
        <v>85.15</v>
      </c>
      <c r="AC127" s="49">
        <v>256.8</v>
      </c>
      <c r="AD127" s="233">
        <v>11450</v>
      </c>
      <c r="AE127" s="39">
        <v>1</v>
      </c>
      <c r="AF127" s="39">
        <v>2</v>
      </c>
      <c r="AG127" s="232" t="s">
        <v>19</v>
      </c>
      <c r="AH127" s="39">
        <v>4</v>
      </c>
      <c r="AI127" s="39">
        <v>4</v>
      </c>
      <c r="AJ127" s="37" t="s">
        <v>19</v>
      </c>
      <c r="AK127" s="39"/>
      <c r="AL127" s="453">
        <f t="shared" si="7"/>
        <v>100.1029748283753</v>
      </c>
      <c r="AM127" s="453">
        <f t="shared" si="8"/>
        <v>92.711466666666681</v>
      </c>
      <c r="AN127" s="453">
        <f t="shared" si="10"/>
        <v>1096.3659555555555</v>
      </c>
      <c r="AO127" s="473">
        <f t="shared" si="9"/>
        <v>183.77653333333333</v>
      </c>
      <c r="AP127" s="453">
        <f t="shared" si="11"/>
        <v>11451456</v>
      </c>
    </row>
    <row r="128" spans="1:42" s="11" customFormat="1" ht="13.5" customHeight="1">
      <c r="A128" s="239">
        <v>113</v>
      </c>
      <c r="B128" s="225" t="s">
        <v>187</v>
      </c>
      <c r="C128" s="230">
        <v>224</v>
      </c>
      <c r="D128" s="21">
        <v>790</v>
      </c>
      <c r="E128" s="21">
        <v>300</v>
      </c>
      <c r="F128" s="229">
        <v>15</v>
      </c>
      <c r="G128" s="228">
        <v>28</v>
      </c>
      <c r="H128" s="222">
        <v>30</v>
      </c>
      <c r="I128" s="224">
        <v>285.8</v>
      </c>
      <c r="J128" s="21">
        <v>734</v>
      </c>
      <c r="K128" s="21">
        <v>674</v>
      </c>
      <c r="L128" s="21" t="s">
        <v>74</v>
      </c>
      <c r="M128" s="33">
        <v>130</v>
      </c>
      <c r="N128" s="227">
        <v>198</v>
      </c>
      <c r="O128" s="226">
        <v>2.698</v>
      </c>
      <c r="P128" s="226">
        <v>12.03</v>
      </c>
      <c r="Q128" s="225" t="s">
        <v>187</v>
      </c>
      <c r="R128" s="53">
        <v>224</v>
      </c>
      <c r="S128" s="57">
        <v>303400</v>
      </c>
      <c r="T128" s="33">
        <v>7682</v>
      </c>
      <c r="U128" s="33">
        <v>8699</v>
      </c>
      <c r="V128" s="219">
        <v>32.58</v>
      </c>
      <c r="W128" s="224">
        <v>138.80000000000001</v>
      </c>
      <c r="X128" s="33">
        <v>12640</v>
      </c>
      <c r="Y128" s="57">
        <v>842.6</v>
      </c>
      <c r="Z128" s="57">
        <v>1312</v>
      </c>
      <c r="AA128" s="224">
        <v>6.65</v>
      </c>
      <c r="AB128" s="31">
        <v>106.1</v>
      </c>
      <c r="AC128" s="31">
        <v>596.9</v>
      </c>
      <c r="AD128" s="223">
        <v>18290</v>
      </c>
      <c r="AE128" s="21">
        <v>1</v>
      </c>
      <c r="AF128" s="21">
        <v>1</v>
      </c>
      <c r="AG128" s="222">
        <v>1</v>
      </c>
      <c r="AH128" s="21">
        <v>4</v>
      </c>
      <c r="AI128" s="21">
        <v>4</v>
      </c>
      <c r="AJ128" s="26">
        <v>4</v>
      </c>
      <c r="AK128" s="22" t="s">
        <v>144</v>
      </c>
      <c r="AL128" s="454">
        <f t="shared" si="7"/>
        <v>90.62631210636809</v>
      </c>
      <c r="AM128" s="454">
        <f t="shared" si="8"/>
        <v>262.38249999999999</v>
      </c>
      <c r="AN128" s="454">
        <f t="shared" si="10"/>
        <v>4119.5718749999996</v>
      </c>
      <c r="AO128" s="473">
        <f t="shared" si="9"/>
        <v>521.6149999999999</v>
      </c>
      <c r="AP128" s="454">
        <f t="shared" si="11"/>
        <v>18290286</v>
      </c>
    </row>
    <row r="129" spans="1:42" s="244" customFormat="1" ht="13.5" customHeight="1">
      <c r="A129" s="159">
        <v>114</v>
      </c>
      <c r="B129" s="236" t="s">
        <v>186</v>
      </c>
      <c r="C129" s="238">
        <v>262</v>
      </c>
      <c r="D129" s="39">
        <v>800</v>
      </c>
      <c r="E129" s="39">
        <v>300</v>
      </c>
      <c r="F129" s="229">
        <v>17.5</v>
      </c>
      <c r="G129" s="228">
        <v>33</v>
      </c>
      <c r="H129" s="232">
        <v>30</v>
      </c>
      <c r="I129" s="234">
        <v>334.2</v>
      </c>
      <c r="J129" s="39">
        <v>734</v>
      </c>
      <c r="K129" s="39">
        <v>674</v>
      </c>
      <c r="L129" s="39" t="s">
        <v>74</v>
      </c>
      <c r="M129" s="41">
        <v>134</v>
      </c>
      <c r="N129" s="238">
        <v>198</v>
      </c>
      <c r="O129" s="237">
        <v>2.7130000000000001</v>
      </c>
      <c r="P129" s="237">
        <v>10.34</v>
      </c>
      <c r="Q129" s="236" t="s">
        <v>186</v>
      </c>
      <c r="R129" s="52">
        <v>262</v>
      </c>
      <c r="S129" s="55">
        <v>359100</v>
      </c>
      <c r="T129" s="41">
        <v>8977</v>
      </c>
      <c r="U129" s="41">
        <v>10230</v>
      </c>
      <c r="V129" s="235">
        <v>32.78</v>
      </c>
      <c r="W129" s="234">
        <v>161.80000000000001</v>
      </c>
      <c r="X129" s="41">
        <v>14900</v>
      </c>
      <c r="Y129" s="55">
        <v>993.6</v>
      </c>
      <c r="Z129" s="55">
        <v>1553</v>
      </c>
      <c r="AA129" s="234">
        <v>6.68</v>
      </c>
      <c r="AB129" s="49">
        <v>118.6</v>
      </c>
      <c r="AC129" s="49">
        <v>946</v>
      </c>
      <c r="AD129" s="233">
        <v>21840</v>
      </c>
      <c r="AE129" s="39">
        <v>1</v>
      </c>
      <c r="AF129" s="39">
        <v>1</v>
      </c>
      <c r="AG129" s="232">
        <v>1</v>
      </c>
      <c r="AH129" s="39">
        <v>3</v>
      </c>
      <c r="AI129" s="39">
        <v>4</v>
      </c>
      <c r="AJ129" s="37">
        <v>4</v>
      </c>
      <c r="AK129" s="45" t="s">
        <v>144</v>
      </c>
      <c r="AL129" s="453">
        <f t="shared" si="7"/>
        <v>93.895870736086167</v>
      </c>
      <c r="AM129" s="453">
        <f t="shared" si="8"/>
        <v>427.8806770833333</v>
      </c>
      <c r="AN129" s="453">
        <f t="shared" si="10"/>
        <v>6743.8967230902781</v>
      </c>
      <c r="AO129" s="473">
        <f t="shared" si="9"/>
        <v>849.86604166666666</v>
      </c>
      <c r="AP129" s="453">
        <f t="shared" si="11"/>
        <v>21840229.125</v>
      </c>
    </row>
    <row r="130" spans="1:42" s="217" customFormat="1" ht="13.5" customHeight="1">
      <c r="A130" s="239">
        <v>115</v>
      </c>
      <c r="B130" s="225" t="s">
        <v>185</v>
      </c>
      <c r="C130" s="230">
        <v>317</v>
      </c>
      <c r="D130" s="21">
        <v>814</v>
      </c>
      <c r="E130" s="21">
        <v>303</v>
      </c>
      <c r="F130" s="229">
        <v>21</v>
      </c>
      <c r="G130" s="228">
        <v>40</v>
      </c>
      <c r="H130" s="222">
        <v>30</v>
      </c>
      <c r="I130" s="224">
        <v>404.3</v>
      </c>
      <c r="J130" s="21">
        <v>734</v>
      </c>
      <c r="K130" s="21">
        <v>674</v>
      </c>
      <c r="L130" s="21" t="s">
        <v>74</v>
      </c>
      <c r="M130" s="33">
        <v>138</v>
      </c>
      <c r="N130" s="227">
        <v>198</v>
      </c>
      <c r="O130" s="226">
        <v>2.746</v>
      </c>
      <c r="P130" s="226">
        <v>8.6549999999999994</v>
      </c>
      <c r="Q130" s="225" t="s">
        <v>185</v>
      </c>
      <c r="R130" s="53">
        <v>317</v>
      </c>
      <c r="S130" s="57">
        <v>442600</v>
      </c>
      <c r="T130" s="33">
        <v>10870</v>
      </c>
      <c r="U130" s="33">
        <v>12490</v>
      </c>
      <c r="V130" s="219">
        <v>33.090000000000003</v>
      </c>
      <c r="W130" s="224">
        <v>194.3</v>
      </c>
      <c r="X130" s="33">
        <v>18630</v>
      </c>
      <c r="Y130" s="57">
        <v>1230</v>
      </c>
      <c r="Z130" s="57">
        <v>1930</v>
      </c>
      <c r="AA130" s="224">
        <v>6.79</v>
      </c>
      <c r="AB130" s="31">
        <v>136.1</v>
      </c>
      <c r="AC130" s="31">
        <v>1646</v>
      </c>
      <c r="AD130" s="223">
        <v>27780</v>
      </c>
      <c r="AE130" s="21">
        <v>1</v>
      </c>
      <c r="AF130" s="21">
        <v>1</v>
      </c>
      <c r="AG130" s="222">
        <v>1</v>
      </c>
      <c r="AH130" s="21">
        <v>1</v>
      </c>
      <c r="AI130" s="21">
        <v>3</v>
      </c>
      <c r="AJ130" s="26">
        <v>4</v>
      </c>
      <c r="AK130" s="22" t="s">
        <v>144</v>
      </c>
      <c r="AL130" s="454">
        <f t="shared" si="7"/>
        <v>98.070986890922597</v>
      </c>
      <c r="AM130" s="454">
        <f t="shared" si="8"/>
        <v>765.86689999999999</v>
      </c>
      <c r="AN130" s="454">
        <f t="shared" si="10"/>
        <v>12373.567575000001</v>
      </c>
      <c r="AO130" s="473">
        <f t="shared" si="9"/>
        <v>1519.3858</v>
      </c>
      <c r="AP130" s="454">
        <f t="shared" si="11"/>
        <v>27775287.084420007</v>
      </c>
    </row>
    <row r="131" spans="1:42" s="245" customFormat="1" ht="13.5" customHeight="1">
      <c r="A131" s="159">
        <v>116</v>
      </c>
      <c r="B131" s="236" t="s">
        <v>184</v>
      </c>
      <c r="C131" s="238">
        <v>373</v>
      </c>
      <c r="D131" s="39">
        <v>826</v>
      </c>
      <c r="E131" s="39">
        <v>308</v>
      </c>
      <c r="F131" s="229">
        <v>25</v>
      </c>
      <c r="G131" s="228">
        <v>46</v>
      </c>
      <c r="H131" s="232">
        <v>30</v>
      </c>
      <c r="I131" s="234">
        <v>474.6</v>
      </c>
      <c r="J131" s="39">
        <v>734</v>
      </c>
      <c r="K131" s="39">
        <v>674</v>
      </c>
      <c r="L131" s="39" t="s">
        <v>74</v>
      </c>
      <c r="M131" s="41">
        <v>144</v>
      </c>
      <c r="N131" s="238">
        <v>200</v>
      </c>
      <c r="O131" s="237">
        <v>2.782</v>
      </c>
      <c r="P131" s="237">
        <v>7.4690000000000003</v>
      </c>
      <c r="Q131" s="236" t="s">
        <v>184</v>
      </c>
      <c r="R131" s="52">
        <v>373</v>
      </c>
      <c r="S131" s="55">
        <v>523900</v>
      </c>
      <c r="T131" s="41">
        <v>12690</v>
      </c>
      <c r="U131" s="41">
        <v>14700</v>
      </c>
      <c r="V131" s="235">
        <v>33.229999999999997</v>
      </c>
      <c r="W131" s="234">
        <v>230.3</v>
      </c>
      <c r="X131" s="41">
        <v>22530</v>
      </c>
      <c r="Y131" s="55">
        <v>1463</v>
      </c>
      <c r="Z131" s="55">
        <v>2311</v>
      </c>
      <c r="AA131" s="234">
        <v>6.89</v>
      </c>
      <c r="AB131" s="49">
        <v>152.1</v>
      </c>
      <c r="AC131" s="49">
        <v>2554</v>
      </c>
      <c r="AD131" s="233">
        <v>34070</v>
      </c>
      <c r="AE131" s="39">
        <v>1</v>
      </c>
      <c r="AF131" s="39">
        <v>1</v>
      </c>
      <c r="AG131" s="232">
        <v>1</v>
      </c>
      <c r="AH131" s="39">
        <v>1</v>
      </c>
      <c r="AI131" s="39">
        <v>2</v>
      </c>
      <c r="AJ131" s="37">
        <v>2</v>
      </c>
      <c r="AK131" s="45" t="s">
        <v>144</v>
      </c>
      <c r="AL131" s="453">
        <f t="shared" si="7"/>
        <v>103.26548672566372</v>
      </c>
      <c r="AM131" s="453">
        <f t="shared" si="8"/>
        <v>1202.4412666666667</v>
      </c>
      <c r="AN131" s="453">
        <f t="shared" si="10"/>
        <v>19766.747566888887</v>
      </c>
      <c r="AO131" s="473">
        <f t="shared" si="9"/>
        <v>2380.9241999999999</v>
      </c>
      <c r="AP131" s="453">
        <f t="shared" si="11"/>
        <v>34071240.403200001</v>
      </c>
    </row>
    <row r="132" spans="1:42" s="11" customFormat="1" ht="13.5" customHeight="1">
      <c r="A132" s="239">
        <v>117</v>
      </c>
      <c r="B132" s="225" t="s">
        <v>183</v>
      </c>
      <c r="C132" s="230">
        <v>444</v>
      </c>
      <c r="D132" s="21">
        <v>842</v>
      </c>
      <c r="E132" s="21">
        <v>313</v>
      </c>
      <c r="F132" s="229">
        <v>30</v>
      </c>
      <c r="G132" s="228">
        <v>54</v>
      </c>
      <c r="H132" s="222">
        <v>30</v>
      </c>
      <c r="I132" s="224">
        <v>566</v>
      </c>
      <c r="J132" s="21">
        <v>734</v>
      </c>
      <c r="K132" s="21">
        <v>674</v>
      </c>
      <c r="L132" s="21" t="s">
        <v>74</v>
      </c>
      <c r="M132" s="33">
        <v>148</v>
      </c>
      <c r="N132" s="227">
        <v>206</v>
      </c>
      <c r="O132" s="226">
        <v>2.8239999999999998</v>
      </c>
      <c r="P132" s="226">
        <v>6.3570000000000002</v>
      </c>
      <c r="Q132" s="225" t="s">
        <v>183</v>
      </c>
      <c r="R132" s="53">
        <v>444</v>
      </c>
      <c r="S132" s="57">
        <v>634500</v>
      </c>
      <c r="T132" s="33">
        <v>15070</v>
      </c>
      <c r="U132" s="33">
        <v>17640</v>
      </c>
      <c r="V132" s="219">
        <v>33.479999999999997</v>
      </c>
      <c r="W132" s="224">
        <v>276.5</v>
      </c>
      <c r="X132" s="33">
        <v>27800</v>
      </c>
      <c r="Y132" s="57">
        <v>1776</v>
      </c>
      <c r="Z132" s="57">
        <v>2827</v>
      </c>
      <c r="AA132" s="224">
        <v>7.01</v>
      </c>
      <c r="AB132" s="31">
        <v>173.1</v>
      </c>
      <c r="AC132" s="31">
        <v>4180</v>
      </c>
      <c r="AD132" s="223">
        <v>42840</v>
      </c>
      <c r="AE132" s="21">
        <v>1</v>
      </c>
      <c r="AF132" s="21">
        <v>1</v>
      </c>
      <c r="AG132" s="222">
        <v>1</v>
      </c>
      <c r="AH132" s="21">
        <v>1</v>
      </c>
      <c r="AI132" s="21">
        <v>1</v>
      </c>
      <c r="AJ132" s="26">
        <v>1</v>
      </c>
      <c r="AK132" s="21" t="s">
        <v>144</v>
      </c>
      <c r="AL132" s="454">
        <f t="shared" si="7"/>
        <v>109.33922261484099</v>
      </c>
      <c r="AM132" s="454">
        <f t="shared" si="8"/>
        <v>1997.4744000000001</v>
      </c>
      <c r="AN132" s="454">
        <f t="shared" si="10"/>
        <v>33560.958769500001</v>
      </c>
      <c r="AO132" s="473">
        <f t="shared" si="9"/>
        <v>3946.3487999999998</v>
      </c>
      <c r="AP132" s="454">
        <f t="shared" si="11"/>
        <v>42841825.281827994</v>
      </c>
    </row>
    <row r="133" spans="1:42" s="11" customFormat="1" ht="13.5" hidden="1" customHeight="1">
      <c r="A133" s="159">
        <v>118</v>
      </c>
      <c r="B133" s="225"/>
      <c r="C133" s="230"/>
      <c r="D133" s="21"/>
      <c r="E133" s="21"/>
      <c r="F133" s="229"/>
      <c r="G133" s="228"/>
      <c r="H133" s="222"/>
      <c r="I133" s="224"/>
      <c r="J133" s="21"/>
      <c r="K133" s="21"/>
      <c r="L133" s="21"/>
      <c r="M133" s="33"/>
      <c r="N133" s="227"/>
      <c r="O133" s="226"/>
      <c r="P133" s="226"/>
      <c r="Q133" s="225"/>
      <c r="R133" s="53"/>
      <c r="S133" s="57"/>
      <c r="T133" s="33"/>
      <c r="U133" s="33"/>
      <c r="V133" s="219"/>
      <c r="W133" s="224"/>
      <c r="X133" s="33"/>
      <c r="Y133" s="57"/>
      <c r="Z133" s="57"/>
      <c r="AA133" s="224"/>
      <c r="AB133" s="31"/>
      <c r="AC133" s="31"/>
      <c r="AD133" s="223"/>
      <c r="AE133" s="21"/>
      <c r="AF133" s="21"/>
      <c r="AG133" s="222"/>
      <c r="AH133" s="21"/>
      <c r="AI133" s="21"/>
      <c r="AJ133" s="26"/>
      <c r="AK133" s="21"/>
      <c r="AL133" s="454" t="e">
        <f t="shared" si="7"/>
        <v>#DIV/0!</v>
      </c>
      <c r="AM133" s="454">
        <f t="shared" si="8"/>
        <v>0</v>
      </c>
      <c r="AN133" s="454">
        <f t="shared" si="10"/>
        <v>0</v>
      </c>
      <c r="AO133" s="473">
        <f t="shared" si="9"/>
        <v>0</v>
      </c>
      <c r="AP133" s="454">
        <f t="shared" si="11"/>
        <v>0</v>
      </c>
    </row>
    <row r="134" spans="1:42" s="245" customFormat="1" ht="13.5" customHeight="1">
      <c r="A134" s="239">
        <v>119</v>
      </c>
      <c r="B134" s="48" t="s">
        <v>182</v>
      </c>
      <c r="C134" s="47">
        <v>198</v>
      </c>
      <c r="D134" s="45">
        <v>870</v>
      </c>
      <c r="E134" s="45">
        <v>300</v>
      </c>
      <c r="F134" s="221">
        <v>15</v>
      </c>
      <c r="G134" s="220">
        <v>20</v>
      </c>
      <c r="H134" s="46">
        <v>30</v>
      </c>
      <c r="I134" s="43">
        <v>252.2</v>
      </c>
      <c r="J134" s="45">
        <v>830</v>
      </c>
      <c r="K134" s="45">
        <v>770</v>
      </c>
      <c r="L134" s="45" t="s">
        <v>74</v>
      </c>
      <c r="M134" s="44">
        <v>130</v>
      </c>
      <c r="N134" s="47">
        <v>198</v>
      </c>
      <c r="O134" s="58">
        <v>2.8580000000000001</v>
      </c>
      <c r="P134" s="58">
        <v>14.44</v>
      </c>
      <c r="Q134" s="48" t="s">
        <v>182</v>
      </c>
      <c r="R134" s="52">
        <v>198</v>
      </c>
      <c r="S134" s="42">
        <v>301100</v>
      </c>
      <c r="T134" s="44">
        <v>6923</v>
      </c>
      <c r="U134" s="44">
        <v>7999</v>
      </c>
      <c r="V134" s="49">
        <v>34.549999999999997</v>
      </c>
      <c r="W134" s="43">
        <v>147.19999999999999</v>
      </c>
      <c r="X134" s="44">
        <v>9041</v>
      </c>
      <c r="Y134" s="42">
        <v>602.79999999999995</v>
      </c>
      <c r="Z134" s="42">
        <v>957.7</v>
      </c>
      <c r="AA134" s="43">
        <v>5.99</v>
      </c>
      <c r="AB134" s="49">
        <v>90.15</v>
      </c>
      <c r="AC134" s="49">
        <v>334.9</v>
      </c>
      <c r="AD134" s="233">
        <v>16260</v>
      </c>
      <c r="AE134" s="39">
        <v>1</v>
      </c>
      <c r="AF134" s="39">
        <v>1</v>
      </c>
      <c r="AG134" s="232" t="s">
        <v>19</v>
      </c>
      <c r="AH134" s="39">
        <v>4</v>
      </c>
      <c r="AI134" s="39">
        <v>4</v>
      </c>
      <c r="AJ134" s="37" t="s">
        <v>19</v>
      </c>
      <c r="AK134" s="45"/>
      <c r="AL134" s="453">
        <f t="shared" si="7"/>
        <v>117.83108643933386</v>
      </c>
      <c r="AM134" s="453">
        <f t="shared" si="8"/>
        <v>127.8125</v>
      </c>
      <c r="AN134" s="453">
        <f t="shared" si="10"/>
        <v>1503.984375</v>
      </c>
      <c r="AO134" s="473">
        <f t="shared" si="9"/>
        <v>253.375</v>
      </c>
      <c r="AP134" s="453">
        <f t="shared" si="11"/>
        <v>16256250</v>
      </c>
    </row>
    <row r="135" spans="1:42" s="217" customFormat="1" ht="13.5" customHeight="1">
      <c r="A135" s="159">
        <v>120</v>
      </c>
      <c r="B135" s="24" t="s">
        <v>181</v>
      </c>
      <c r="C135" s="138">
        <v>252</v>
      </c>
      <c r="D135" s="22">
        <v>890</v>
      </c>
      <c r="E135" s="22">
        <v>300</v>
      </c>
      <c r="F135" s="221">
        <v>16</v>
      </c>
      <c r="G135" s="220">
        <v>30</v>
      </c>
      <c r="H135" s="23">
        <v>30</v>
      </c>
      <c r="I135" s="34">
        <v>320.5</v>
      </c>
      <c r="J135" s="22">
        <v>830</v>
      </c>
      <c r="K135" s="22">
        <v>770</v>
      </c>
      <c r="L135" s="22" t="s">
        <v>74</v>
      </c>
      <c r="M135" s="29">
        <v>132</v>
      </c>
      <c r="N135" s="32">
        <v>198</v>
      </c>
      <c r="O135" s="59">
        <v>2.8959999999999999</v>
      </c>
      <c r="P135" s="59">
        <v>11.51</v>
      </c>
      <c r="Q135" s="24" t="s">
        <v>181</v>
      </c>
      <c r="R135" s="53">
        <v>252</v>
      </c>
      <c r="S135" s="30">
        <v>422100</v>
      </c>
      <c r="T135" s="29">
        <v>9485</v>
      </c>
      <c r="U135" s="29">
        <v>10810</v>
      </c>
      <c r="V135" s="31">
        <v>36.29</v>
      </c>
      <c r="W135" s="34">
        <v>163.30000000000001</v>
      </c>
      <c r="X135" s="29">
        <v>13550</v>
      </c>
      <c r="Y135" s="30">
        <v>903.2</v>
      </c>
      <c r="Z135" s="30">
        <v>1414</v>
      </c>
      <c r="AA135" s="34">
        <v>6.5</v>
      </c>
      <c r="AB135" s="31">
        <v>111.1</v>
      </c>
      <c r="AC135" s="31">
        <v>736.8</v>
      </c>
      <c r="AD135" s="223">
        <v>24960</v>
      </c>
      <c r="AE135" s="21">
        <v>1</v>
      </c>
      <c r="AF135" s="21">
        <v>1</v>
      </c>
      <c r="AG135" s="222">
        <v>1</v>
      </c>
      <c r="AH135" s="21">
        <v>4</v>
      </c>
      <c r="AI135" s="21">
        <v>4</v>
      </c>
      <c r="AJ135" s="26">
        <v>4</v>
      </c>
      <c r="AK135" s="22" t="s">
        <v>144</v>
      </c>
      <c r="AL135" s="454">
        <f t="shared" si="7"/>
        <v>107.71450858034321</v>
      </c>
      <c r="AM135" s="454">
        <f t="shared" si="8"/>
        <v>328.70933333333329</v>
      </c>
      <c r="AN135" s="454">
        <f t="shared" si="10"/>
        <v>5067.3924444444447</v>
      </c>
      <c r="AO135" s="473">
        <f t="shared" si="9"/>
        <v>653.32266666666669</v>
      </c>
      <c r="AP135" s="454">
        <f t="shared" si="11"/>
        <v>24961500</v>
      </c>
    </row>
    <row r="136" spans="1:42" s="244" customFormat="1" ht="13.5" customHeight="1">
      <c r="A136" s="239">
        <v>121</v>
      </c>
      <c r="B136" s="48" t="s">
        <v>180</v>
      </c>
      <c r="C136" s="47">
        <v>291</v>
      </c>
      <c r="D136" s="45">
        <v>900</v>
      </c>
      <c r="E136" s="45">
        <v>300</v>
      </c>
      <c r="F136" s="221">
        <v>18.5</v>
      </c>
      <c r="G136" s="220">
        <v>35</v>
      </c>
      <c r="H136" s="46">
        <v>30</v>
      </c>
      <c r="I136" s="43">
        <v>371.3</v>
      </c>
      <c r="J136" s="45">
        <v>830</v>
      </c>
      <c r="K136" s="45">
        <v>770</v>
      </c>
      <c r="L136" s="45" t="s">
        <v>74</v>
      </c>
      <c r="M136" s="44">
        <v>134</v>
      </c>
      <c r="N136" s="47">
        <v>198</v>
      </c>
      <c r="O136" s="58">
        <v>2.911</v>
      </c>
      <c r="P136" s="58">
        <v>9.99</v>
      </c>
      <c r="Q136" s="48" t="s">
        <v>180</v>
      </c>
      <c r="R136" s="52">
        <v>291</v>
      </c>
      <c r="S136" s="42">
        <v>494100</v>
      </c>
      <c r="T136" s="44">
        <v>10980</v>
      </c>
      <c r="U136" s="44">
        <v>12580</v>
      </c>
      <c r="V136" s="49">
        <v>36.479999999999997</v>
      </c>
      <c r="W136" s="43">
        <v>188.8</v>
      </c>
      <c r="X136" s="44">
        <v>15820</v>
      </c>
      <c r="Y136" s="42">
        <v>1054</v>
      </c>
      <c r="Z136" s="42">
        <v>1658</v>
      </c>
      <c r="AA136" s="43">
        <v>6.53</v>
      </c>
      <c r="AB136" s="49">
        <v>123.6</v>
      </c>
      <c r="AC136" s="49">
        <v>1137</v>
      </c>
      <c r="AD136" s="233">
        <v>29460</v>
      </c>
      <c r="AE136" s="39">
        <v>1</v>
      </c>
      <c r="AF136" s="39">
        <v>1</v>
      </c>
      <c r="AG136" s="232">
        <v>1</v>
      </c>
      <c r="AH136" s="39">
        <v>3</v>
      </c>
      <c r="AI136" s="39">
        <v>4</v>
      </c>
      <c r="AJ136" s="37">
        <v>4</v>
      </c>
      <c r="AK136" s="45" t="s">
        <v>144</v>
      </c>
      <c r="AL136" s="453">
        <f t="shared" si="7"/>
        <v>111.19041206571509</v>
      </c>
      <c r="AM136" s="453">
        <f t="shared" si="8"/>
        <v>520.03092708333327</v>
      </c>
      <c r="AN136" s="453">
        <f t="shared" si="10"/>
        <v>8046.6692439236112</v>
      </c>
      <c r="AO136" s="473">
        <f t="shared" si="9"/>
        <v>1032.6749583333333</v>
      </c>
      <c r="AP136" s="453">
        <f t="shared" si="11"/>
        <v>29461359.375</v>
      </c>
    </row>
    <row r="137" spans="1:42" s="11" customFormat="1" ht="13.5" customHeight="1">
      <c r="A137" s="159">
        <v>122</v>
      </c>
      <c r="B137" s="24" t="s">
        <v>179</v>
      </c>
      <c r="C137" s="138">
        <v>333</v>
      </c>
      <c r="D137" s="22">
        <v>910</v>
      </c>
      <c r="E137" s="22">
        <v>302</v>
      </c>
      <c r="F137" s="221">
        <v>21</v>
      </c>
      <c r="G137" s="220">
        <v>40</v>
      </c>
      <c r="H137" s="23">
        <v>30</v>
      </c>
      <c r="I137" s="34">
        <v>423.6</v>
      </c>
      <c r="J137" s="22">
        <v>830</v>
      </c>
      <c r="K137" s="22">
        <v>770</v>
      </c>
      <c r="L137" s="22" t="s">
        <v>74</v>
      </c>
      <c r="M137" s="29">
        <v>138</v>
      </c>
      <c r="N137" s="32">
        <v>198</v>
      </c>
      <c r="O137" s="59">
        <v>2.9340000000000002</v>
      </c>
      <c r="P137" s="59">
        <v>8.8239999999999998</v>
      </c>
      <c r="Q137" s="24" t="s">
        <v>179</v>
      </c>
      <c r="R137" s="53">
        <v>333</v>
      </c>
      <c r="S137" s="30">
        <v>570400</v>
      </c>
      <c r="T137" s="29">
        <v>12540</v>
      </c>
      <c r="U137" s="29">
        <v>14440</v>
      </c>
      <c r="V137" s="31">
        <v>36.700000000000003</v>
      </c>
      <c r="W137" s="34">
        <v>214.4</v>
      </c>
      <c r="X137" s="29">
        <v>18450</v>
      </c>
      <c r="Y137" s="30">
        <v>1222</v>
      </c>
      <c r="Z137" s="30">
        <v>1929</v>
      </c>
      <c r="AA137" s="34">
        <v>6.6</v>
      </c>
      <c r="AB137" s="31">
        <v>136.1</v>
      </c>
      <c r="AC137" s="31">
        <v>1671</v>
      </c>
      <c r="AD137" s="223">
        <v>34750</v>
      </c>
      <c r="AE137" s="21">
        <v>1</v>
      </c>
      <c r="AF137" s="21">
        <v>1</v>
      </c>
      <c r="AG137" s="222">
        <v>1</v>
      </c>
      <c r="AH137" s="21">
        <v>2</v>
      </c>
      <c r="AI137" s="21">
        <v>4</v>
      </c>
      <c r="AJ137" s="26">
        <v>4</v>
      </c>
      <c r="AK137" s="22" t="s">
        <v>144</v>
      </c>
      <c r="AL137" s="454">
        <f t="shared" si="7"/>
        <v>114.1123701605288</v>
      </c>
      <c r="AM137" s="454">
        <f t="shared" si="8"/>
        <v>778.55116666666663</v>
      </c>
      <c r="AN137" s="454">
        <f t="shared" si="10"/>
        <v>12252.793930555556</v>
      </c>
      <c r="AO137" s="473">
        <f t="shared" si="9"/>
        <v>1544.7543333333333</v>
      </c>
      <c r="AP137" s="454">
        <f t="shared" si="11"/>
        <v>34746261.491999999</v>
      </c>
    </row>
    <row r="138" spans="1:42" s="245" customFormat="1" ht="13.5" customHeight="1">
      <c r="A138" s="239">
        <v>123</v>
      </c>
      <c r="B138" s="236" t="s">
        <v>178</v>
      </c>
      <c r="C138" s="238">
        <v>391</v>
      </c>
      <c r="D138" s="39">
        <v>922</v>
      </c>
      <c r="E138" s="39">
        <v>307</v>
      </c>
      <c r="F138" s="229">
        <v>25</v>
      </c>
      <c r="G138" s="228">
        <v>46</v>
      </c>
      <c r="H138" s="232">
        <v>30</v>
      </c>
      <c r="I138" s="234">
        <v>497.7</v>
      </c>
      <c r="J138" s="41">
        <v>830</v>
      </c>
      <c r="K138" s="41">
        <v>770</v>
      </c>
      <c r="L138" s="39" t="s">
        <v>74</v>
      </c>
      <c r="M138" s="41">
        <v>144</v>
      </c>
      <c r="N138" s="238">
        <v>200</v>
      </c>
      <c r="O138" s="237">
        <v>2.97</v>
      </c>
      <c r="P138" s="237">
        <v>7.6040000000000001</v>
      </c>
      <c r="Q138" s="236" t="s">
        <v>178</v>
      </c>
      <c r="R138" s="240">
        <v>391</v>
      </c>
      <c r="S138" s="55">
        <v>674300</v>
      </c>
      <c r="T138" s="41">
        <v>14630</v>
      </c>
      <c r="U138" s="41">
        <v>16990</v>
      </c>
      <c r="V138" s="235">
        <v>36.81</v>
      </c>
      <c r="W138" s="234">
        <v>254.3</v>
      </c>
      <c r="X138" s="41">
        <v>22320</v>
      </c>
      <c r="Y138" s="55">
        <v>1454</v>
      </c>
      <c r="Z138" s="55">
        <v>2312</v>
      </c>
      <c r="AA138" s="234">
        <v>6.7</v>
      </c>
      <c r="AB138" s="49">
        <v>152.1</v>
      </c>
      <c r="AC138" s="49">
        <v>2597</v>
      </c>
      <c r="AD138" s="233">
        <v>42560</v>
      </c>
      <c r="AE138" s="39">
        <v>1</v>
      </c>
      <c r="AF138" s="39">
        <v>1</v>
      </c>
      <c r="AG138" s="232">
        <v>1</v>
      </c>
      <c r="AH138" s="39">
        <v>1</v>
      </c>
      <c r="AI138" s="39">
        <v>3</v>
      </c>
      <c r="AJ138" s="37">
        <v>4</v>
      </c>
      <c r="AK138" s="39" t="s">
        <v>144</v>
      </c>
      <c r="AL138" s="453">
        <f t="shared" si="7"/>
        <v>119.62969660438013</v>
      </c>
      <c r="AM138" s="453">
        <f t="shared" si="8"/>
        <v>1224.1967333333334</v>
      </c>
      <c r="AN138" s="453">
        <f t="shared" si="10"/>
        <v>19577.086415611113</v>
      </c>
      <c r="AO138" s="473">
        <f t="shared" si="9"/>
        <v>2424.4351333333329</v>
      </c>
      <c r="AP138" s="453">
        <f t="shared" si="11"/>
        <v>42556894.502172001</v>
      </c>
    </row>
    <row r="139" spans="1:42" s="11" customFormat="1" ht="13.5" customHeight="1">
      <c r="A139" s="159">
        <v>124</v>
      </c>
      <c r="B139" s="225" t="s">
        <v>177</v>
      </c>
      <c r="C139" s="230">
        <v>466</v>
      </c>
      <c r="D139" s="21">
        <v>938</v>
      </c>
      <c r="E139" s="21">
        <v>312</v>
      </c>
      <c r="F139" s="229">
        <v>30</v>
      </c>
      <c r="G139" s="228">
        <v>54</v>
      </c>
      <c r="H139" s="222">
        <v>30</v>
      </c>
      <c r="I139" s="224">
        <v>593.70000000000005</v>
      </c>
      <c r="J139" s="21">
        <v>830</v>
      </c>
      <c r="K139" s="21">
        <v>770</v>
      </c>
      <c r="L139" s="21" t="s">
        <v>74</v>
      </c>
      <c r="M139" s="33">
        <v>148</v>
      </c>
      <c r="N139" s="227">
        <v>204</v>
      </c>
      <c r="O139" s="226">
        <v>3.012</v>
      </c>
      <c r="P139" s="226">
        <v>6.4640000000000004</v>
      </c>
      <c r="Q139" s="225" t="s">
        <v>177</v>
      </c>
      <c r="R139" s="53">
        <v>466</v>
      </c>
      <c r="S139" s="57">
        <v>814900</v>
      </c>
      <c r="T139" s="33">
        <v>17380</v>
      </c>
      <c r="U139" s="33">
        <v>20380</v>
      </c>
      <c r="V139" s="219">
        <v>37.049999999999997</v>
      </c>
      <c r="W139" s="224">
        <v>305.3</v>
      </c>
      <c r="X139" s="33">
        <v>27560</v>
      </c>
      <c r="Y139" s="57">
        <v>1767</v>
      </c>
      <c r="Z139" s="57">
        <v>2832</v>
      </c>
      <c r="AA139" s="224">
        <v>6.81</v>
      </c>
      <c r="AB139" s="31">
        <v>173.1</v>
      </c>
      <c r="AC139" s="31">
        <v>4256</v>
      </c>
      <c r="AD139" s="223">
        <v>53400</v>
      </c>
      <c r="AE139" s="21">
        <v>1</v>
      </c>
      <c r="AF139" s="21">
        <v>1</v>
      </c>
      <c r="AG139" s="222">
        <v>1</v>
      </c>
      <c r="AH139" s="21">
        <v>1</v>
      </c>
      <c r="AI139" s="21">
        <v>1</v>
      </c>
      <c r="AJ139" s="26">
        <v>2</v>
      </c>
      <c r="AK139" s="21" t="s">
        <v>144</v>
      </c>
      <c r="AL139" s="454">
        <f t="shared" si="7"/>
        <v>125.72898770422775</v>
      </c>
      <c r="AM139" s="454">
        <f t="shared" si="8"/>
        <v>2035.4255999999998</v>
      </c>
      <c r="AN139" s="454">
        <f t="shared" si="10"/>
        <v>33244.197167999999</v>
      </c>
      <c r="AO139" s="473">
        <f t="shared" si="9"/>
        <v>4022.2512000000002</v>
      </c>
      <c r="AP139" s="454">
        <f t="shared" si="11"/>
        <v>53401177.110528015</v>
      </c>
    </row>
    <row r="140" spans="1:42" s="11" customFormat="1" ht="13.5" hidden="1" customHeight="1">
      <c r="A140" s="239">
        <v>125</v>
      </c>
      <c r="B140" s="225"/>
      <c r="C140" s="230"/>
      <c r="D140" s="21"/>
      <c r="E140" s="21"/>
      <c r="F140" s="229"/>
      <c r="G140" s="228"/>
      <c r="H140" s="222"/>
      <c r="I140" s="224"/>
      <c r="J140" s="21"/>
      <c r="K140" s="21"/>
      <c r="L140" s="21"/>
      <c r="M140" s="33"/>
      <c r="N140" s="227"/>
      <c r="O140" s="226"/>
      <c r="P140" s="226"/>
      <c r="Q140" s="225"/>
      <c r="R140" s="53"/>
      <c r="S140" s="57"/>
      <c r="T140" s="33"/>
      <c r="U140" s="33"/>
      <c r="V140" s="219"/>
      <c r="W140" s="224"/>
      <c r="X140" s="33"/>
      <c r="Y140" s="57"/>
      <c r="Z140" s="57"/>
      <c r="AA140" s="224"/>
      <c r="AB140" s="31"/>
      <c r="AC140" s="31"/>
      <c r="AD140" s="223"/>
      <c r="AE140" s="21"/>
      <c r="AF140" s="21"/>
      <c r="AG140" s="222"/>
      <c r="AH140" s="21"/>
      <c r="AI140" s="21"/>
      <c r="AJ140" s="26"/>
      <c r="AK140" s="21"/>
      <c r="AL140" s="454" t="e">
        <f t="shared" si="7"/>
        <v>#DIV/0!</v>
      </c>
      <c r="AM140" s="454">
        <f t="shared" si="8"/>
        <v>0</v>
      </c>
      <c r="AN140" s="454">
        <f t="shared" si="10"/>
        <v>0</v>
      </c>
      <c r="AO140" s="473">
        <f t="shared" si="9"/>
        <v>0</v>
      </c>
      <c r="AP140" s="454">
        <f t="shared" si="11"/>
        <v>0</v>
      </c>
    </row>
    <row r="141" spans="1:42" s="231" customFormat="1" ht="13.5" customHeight="1">
      <c r="A141" s="159">
        <v>126</v>
      </c>
      <c r="B141" s="236" t="s">
        <v>176</v>
      </c>
      <c r="C141" s="238">
        <v>222</v>
      </c>
      <c r="D141" s="39">
        <v>970</v>
      </c>
      <c r="E141" s="39">
        <v>300</v>
      </c>
      <c r="F141" s="229">
        <v>16</v>
      </c>
      <c r="G141" s="228">
        <v>21</v>
      </c>
      <c r="H141" s="232">
        <v>30</v>
      </c>
      <c r="I141" s="234">
        <v>282.2</v>
      </c>
      <c r="J141" s="39">
        <v>928</v>
      </c>
      <c r="K141" s="39">
        <v>868</v>
      </c>
      <c r="L141" s="39" t="s">
        <v>74</v>
      </c>
      <c r="M141" s="41">
        <v>132</v>
      </c>
      <c r="N141" s="238">
        <v>198</v>
      </c>
      <c r="O141" s="237">
        <v>3.056</v>
      </c>
      <c r="P141" s="237">
        <v>13.8</v>
      </c>
      <c r="Q141" s="236" t="s">
        <v>176</v>
      </c>
      <c r="R141" s="240">
        <v>222</v>
      </c>
      <c r="S141" s="55">
        <v>406500</v>
      </c>
      <c r="T141" s="41">
        <v>8380</v>
      </c>
      <c r="U141" s="41">
        <v>9777</v>
      </c>
      <c r="V141" s="235">
        <v>37.950000000000003</v>
      </c>
      <c r="W141" s="234">
        <v>172.2</v>
      </c>
      <c r="X141" s="41">
        <v>9501</v>
      </c>
      <c r="Y141" s="55">
        <v>633.4</v>
      </c>
      <c r="Z141" s="55">
        <v>1016</v>
      </c>
      <c r="AA141" s="234">
        <v>5.8</v>
      </c>
      <c r="AB141" s="49">
        <v>93.15</v>
      </c>
      <c r="AC141" s="49">
        <v>403.4</v>
      </c>
      <c r="AD141" s="233">
        <v>21280</v>
      </c>
      <c r="AE141" s="39">
        <v>1</v>
      </c>
      <c r="AF141" s="39">
        <v>1</v>
      </c>
      <c r="AG141" s="232" t="s">
        <v>19</v>
      </c>
      <c r="AH141" s="39">
        <v>4</v>
      </c>
      <c r="AI141" s="39">
        <v>4</v>
      </c>
      <c r="AJ141" s="37" t="s">
        <v>19</v>
      </c>
      <c r="AK141" s="39"/>
      <c r="AL141" s="453">
        <f t="shared" si="7"/>
        <v>138.54358610914247</v>
      </c>
      <c r="AM141" s="453">
        <f t="shared" si="8"/>
        <v>157.39506666666668</v>
      </c>
      <c r="AN141" s="453">
        <f t="shared" si="10"/>
        <v>1741.8362555555555</v>
      </c>
      <c r="AO141" s="473">
        <f t="shared" si="9"/>
        <v>311.92293333333333</v>
      </c>
      <c r="AP141" s="453">
        <f t="shared" si="11"/>
        <v>21276698.625</v>
      </c>
    </row>
    <row r="142" spans="1:42" s="217" customFormat="1" ht="13.5" customHeight="1">
      <c r="A142" s="239">
        <v>127</v>
      </c>
      <c r="B142" s="225" t="s">
        <v>175</v>
      </c>
      <c r="C142" s="230">
        <v>272</v>
      </c>
      <c r="D142" s="21">
        <v>990</v>
      </c>
      <c r="E142" s="21">
        <v>300</v>
      </c>
      <c r="F142" s="229">
        <v>16.5</v>
      </c>
      <c r="G142" s="228">
        <v>31</v>
      </c>
      <c r="H142" s="222">
        <v>30</v>
      </c>
      <c r="I142" s="224">
        <v>346.8</v>
      </c>
      <c r="J142" s="21">
        <v>928</v>
      </c>
      <c r="K142" s="21">
        <v>868</v>
      </c>
      <c r="L142" s="21" t="s">
        <v>74</v>
      </c>
      <c r="M142" s="33">
        <v>132</v>
      </c>
      <c r="N142" s="227">
        <v>198</v>
      </c>
      <c r="O142" s="226">
        <v>3.0950000000000002</v>
      </c>
      <c r="P142" s="226">
        <v>11.37</v>
      </c>
      <c r="Q142" s="225" t="s">
        <v>175</v>
      </c>
      <c r="R142" s="241">
        <v>272</v>
      </c>
      <c r="S142" s="57">
        <v>553800</v>
      </c>
      <c r="T142" s="33">
        <v>11190</v>
      </c>
      <c r="U142" s="33">
        <v>12820</v>
      </c>
      <c r="V142" s="219">
        <v>39.96</v>
      </c>
      <c r="W142" s="224">
        <v>184.6</v>
      </c>
      <c r="X142" s="33">
        <v>14000</v>
      </c>
      <c r="Y142" s="57">
        <v>933.6</v>
      </c>
      <c r="Z142" s="57">
        <v>1470</v>
      </c>
      <c r="AA142" s="224">
        <v>6.35</v>
      </c>
      <c r="AB142" s="219">
        <v>113.6</v>
      </c>
      <c r="AC142" s="219">
        <v>822.4</v>
      </c>
      <c r="AD142" s="26">
        <v>32070</v>
      </c>
      <c r="AE142" s="21">
        <v>1</v>
      </c>
      <c r="AF142" s="21">
        <v>1</v>
      </c>
      <c r="AG142" s="222">
        <v>2</v>
      </c>
      <c r="AH142" s="21">
        <v>4</v>
      </c>
      <c r="AI142" s="21">
        <v>4</v>
      </c>
      <c r="AJ142" s="26">
        <v>4</v>
      </c>
      <c r="AK142" s="21" t="s">
        <v>144</v>
      </c>
      <c r="AL142" s="454">
        <f t="shared" si="7"/>
        <v>125.33448673587081</v>
      </c>
      <c r="AM142" s="454">
        <f t="shared" si="8"/>
        <v>369.70913124999998</v>
      </c>
      <c r="AN142" s="454">
        <f t="shared" si="10"/>
        <v>5591.7957609374998</v>
      </c>
      <c r="AO142" s="473">
        <f t="shared" si="9"/>
        <v>734.77640000000008</v>
      </c>
      <c r="AP142" s="454">
        <f t="shared" si="11"/>
        <v>32073874.875</v>
      </c>
    </row>
    <row r="143" spans="1:42" s="244" customFormat="1" ht="13.5" customHeight="1">
      <c r="A143" s="159">
        <v>128</v>
      </c>
      <c r="B143" s="236" t="s">
        <v>174</v>
      </c>
      <c r="C143" s="238">
        <v>314</v>
      </c>
      <c r="D143" s="39">
        <v>1000</v>
      </c>
      <c r="E143" s="39">
        <v>300</v>
      </c>
      <c r="F143" s="229">
        <v>19</v>
      </c>
      <c r="G143" s="228">
        <v>36</v>
      </c>
      <c r="H143" s="232">
        <v>30</v>
      </c>
      <c r="I143" s="234">
        <v>400</v>
      </c>
      <c r="J143" s="39">
        <v>928</v>
      </c>
      <c r="K143" s="39">
        <v>868</v>
      </c>
      <c r="L143" s="39" t="s">
        <v>74</v>
      </c>
      <c r="M143" s="41">
        <v>134</v>
      </c>
      <c r="N143" s="238">
        <v>198</v>
      </c>
      <c r="O143" s="237">
        <v>3.11</v>
      </c>
      <c r="P143" s="237">
        <v>9.9049999999999994</v>
      </c>
      <c r="Q143" s="236" t="s">
        <v>174</v>
      </c>
      <c r="R143" s="240">
        <v>314</v>
      </c>
      <c r="S143" s="55">
        <v>644700</v>
      </c>
      <c r="T143" s="41">
        <v>12890</v>
      </c>
      <c r="U143" s="41">
        <v>14860</v>
      </c>
      <c r="V143" s="235">
        <v>40.15</v>
      </c>
      <c r="W143" s="234">
        <v>212.5</v>
      </c>
      <c r="X143" s="41">
        <v>16280</v>
      </c>
      <c r="Y143" s="55">
        <v>1085</v>
      </c>
      <c r="Z143" s="55">
        <v>1716</v>
      </c>
      <c r="AA143" s="234">
        <v>6.38</v>
      </c>
      <c r="AB143" s="235">
        <v>126.1</v>
      </c>
      <c r="AC143" s="235">
        <v>1254</v>
      </c>
      <c r="AD143" s="37">
        <v>37640</v>
      </c>
      <c r="AE143" s="39">
        <v>1</v>
      </c>
      <c r="AF143" s="39">
        <v>1</v>
      </c>
      <c r="AG143" s="232">
        <v>1</v>
      </c>
      <c r="AH143" s="39">
        <v>4</v>
      </c>
      <c r="AI143" s="39">
        <v>4</v>
      </c>
      <c r="AJ143" s="37">
        <v>4</v>
      </c>
      <c r="AK143" s="39" t="s">
        <v>144</v>
      </c>
      <c r="AL143" s="453">
        <f t="shared" si="7"/>
        <v>128.5</v>
      </c>
      <c r="AM143" s="453">
        <f t="shared" si="8"/>
        <v>576.76126666666676</v>
      </c>
      <c r="AN143" s="453">
        <f t="shared" si="10"/>
        <v>8757.1834388888892</v>
      </c>
      <c r="AO143" s="473">
        <f t="shared" si="9"/>
        <v>1145.2917333333332</v>
      </c>
      <c r="AP143" s="453">
        <f t="shared" si="11"/>
        <v>37636487.999999993</v>
      </c>
    </row>
    <row r="144" spans="1:42" s="64" customFormat="1" ht="13.5" customHeight="1">
      <c r="A144" s="239">
        <v>129</v>
      </c>
      <c r="B144" s="225" t="s">
        <v>173</v>
      </c>
      <c r="C144" s="230">
        <v>349</v>
      </c>
      <c r="D144" s="21">
        <v>1008</v>
      </c>
      <c r="E144" s="21">
        <v>302</v>
      </c>
      <c r="F144" s="229">
        <v>21</v>
      </c>
      <c r="G144" s="228">
        <v>40</v>
      </c>
      <c r="H144" s="222">
        <v>30</v>
      </c>
      <c r="I144" s="224">
        <v>444.2</v>
      </c>
      <c r="J144" s="21">
        <v>928</v>
      </c>
      <c r="K144" s="21">
        <v>868</v>
      </c>
      <c r="L144" s="21" t="s">
        <v>74</v>
      </c>
      <c r="M144" s="33">
        <v>138</v>
      </c>
      <c r="N144" s="227">
        <v>198</v>
      </c>
      <c r="O144" s="226">
        <v>3.13</v>
      </c>
      <c r="P144" s="226">
        <v>8.9779999999999998</v>
      </c>
      <c r="Q144" s="225" t="s">
        <v>173</v>
      </c>
      <c r="R144" s="241">
        <v>349</v>
      </c>
      <c r="S144" s="57">
        <v>722300</v>
      </c>
      <c r="T144" s="33">
        <v>14330</v>
      </c>
      <c r="U144" s="33">
        <v>16570</v>
      </c>
      <c r="V144" s="219">
        <v>40.32</v>
      </c>
      <c r="W144" s="224">
        <v>235</v>
      </c>
      <c r="X144" s="33">
        <v>18460</v>
      </c>
      <c r="Y144" s="57">
        <v>1222</v>
      </c>
      <c r="Z144" s="57">
        <v>1940</v>
      </c>
      <c r="AA144" s="224">
        <v>6.45</v>
      </c>
      <c r="AB144" s="219">
        <v>136.1</v>
      </c>
      <c r="AC144" s="219">
        <v>1701</v>
      </c>
      <c r="AD144" s="26">
        <v>43020</v>
      </c>
      <c r="AE144" s="21">
        <v>1</v>
      </c>
      <c r="AF144" s="21">
        <v>1</v>
      </c>
      <c r="AG144" s="222">
        <v>1</v>
      </c>
      <c r="AH144" s="21">
        <v>3</v>
      </c>
      <c r="AI144" s="21">
        <v>4</v>
      </c>
      <c r="AJ144" s="26">
        <v>4</v>
      </c>
      <c r="AK144" s="21" t="s">
        <v>144</v>
      </c>
      <c r="AL144" s="454">
        <f t="shared" si="7"/>
        <v>130.9698334083746</v>
      </c>
      <c r="AM144" s="454">
        <f t="shared" si="8"/>
        <v>793.67746666666665</v>
      </c>
      <c r="AN144" s="454">
        <f t="shared" si="10"/>
        <v>12254.054455555555</v>
      </c>
      <c r="AO144" s="473">
        <f t="shared" si="9"/>
        <v>1575.0069333333333</v>
      </c>
      <c r="AP144" s="454">
        <f t="shared" si="11"/>
        <v>43015036.237653323</v>
      </c>
    </row>
    <row r="145" spans="1:42" s="231" customFormat="1" ht="13.5" customHeight="1">
      <c r="A145" s="159">
        <v>130</v>
      </c>
      <c r="B145" s="236" t="s">
        <v>172</v>
      </c>
      <c r="C145" s="238">
        <v>393</v>
      </c>
      <c r="D145" s="39">
        <v>1016</v>
      </c>
      <c r="E145" s="39">
        <v>303</v>
      </c>
      <c r="F145" s="229">
        <v>24.4</v>
      </c>
      <c r="G145" s="228">
        <v>43.9</v>
      </c>
      <c r="H145" s="232">
        <v>30</v>
      </c>
      <c r="I145" s="234">
        <v>500.2</v>
      </c>
      <c r="J145" s="39">
        <v>928</v>
      </c>
      <c r="K145" s="39">
        <v>868</v>
      </c>
      <c r="L145" s="39" t="s">
        <v>74</v>
      </c>
      <c r="M145" s="41">
        <v>144</v>
      </c>
      <c r="N145" s="238">
        <v>196</v>
      </c>
      <c r="O145" s="237">
        <v>3.1440000000000001</v>
      </c>
      <c r="P145" s="237">
        <v>8.0060000000000002</v>
      </c>
      <c r="Q145" s="236" t="s">
        <v>172</v>
      </c>
      <c r="R145" s="240">
        <v>393</v>
      </c>
      <c r="S145" s="55">
        <v>807700</v>
      </c>
      <c r="T145" s="41">
        <v>15900</v>
      </c>
      <c r="U145" s="41">
        <v>18540</v>
      </c>
      <c r="V145" s="235">
        <v>40.18</v>
      </c>
      <c r="W145" s="234">
        <v>271.3</v>
      </c>
      <c r="X145" s="41">
        <v>20500</v>
      </c>
      <c r="Y145" s="55">
        <v>1353</v>
      </c>
      <c r="Z145" s="55">
        <v>2168</v>
      </c>
      <c r="AA145" s="234">
        <v>6.4</v>
      </c>
      <c r="AB145" s="235">
        <v>147.30000000000001</v>
      </c>
      <c r="AC145" s="235">
        <v>2332</v>
      </c>
      <c r="AD145" s="37">
        <v>48080</v>
      </c>
      <c r="AE145" s="39">
        <v>1</v>
      </c>
      <c r="AF145" s="39">
        <v>1</v>
      </c>
      <c r="AG145" s="232">
        <v>1</v>
      </c>
      <c r="AH145" s="39">
        <v>2</v>
      </c>
      <c r="AI145" s="39">
        <v>4</v>
      </c>
      <c r="AJ145" s="37">
        <v>4</v>
      </c>
      <c r="AK145" s="39" t="s">
        <v>144</v>
      </c>
      <c r="AL145" s="453">
        <f t="shared" ref="AL145:AL175" si="12">(D145/10-U145/I145*2)/2*10</f>
        <v>137.34826069572165</v>
      </c>
      <c r="AM145" s="453">
        <f t="shared" ref="AM145:AM175" si="13">(E145*G145^3/10000+(D145/2-G145/2)/10*F145^3/1000)/3</f>
        <v>1089.8637540066666</v>
      </c>
      <c r="AN145" s="453">
        <f t="shared" si="10"/>
        <v>16363.635775424949</v>
      </c>
      <c r="AO145" s="473">
        <f t="shared" ref="AO145:AO175" si="14">(2*E145/10*G145^3/1000+(D145-2*G145)/10*F145^3/1000)/3</f>
        <v>2158.4699807599995</v>
      </c>
      <c r="AP145" s="453">
        <f t="shared" si="11"/>
        <v>48084272.567079641</v>
      </c>
    </row>
    <row r="146" spans="1:42" s="64" customFormat="1" ht="13.5" customHeight="1">
      <c r="A146" s="239">
        <v>131</v>
      </c>
      <c r="B146" s="225" t="s">
        <v>171</v>
      </c>
      <c r="C146" s="230">
        <v>409</v>
      </c>
      <c r="D146" s="21">
        <v>1020</v>
      </c>
      <c r="E146" s="21">
        <v>306</v>
      </c>
      <c r="F146" s="229">
        <v>25</v>
      </c>
      <c r="G146" s="228">
        <v>46</v>
      </c>
      <c r="H146" s="222">
        <v>30</v>
      </c>
      <c r="I146" s="224">
        <v>521.20000000000005</v>
      </c>
      <c r="J146" s="21">
        <v>928</v>
      </c>
      <c r="K146" s="21">
        <v>868</v>
      </c>
      <c r="L146" s="21" t="s">
        <v>74</v>
      </c>
      <c r="M146" s="33">
        <v>144</v>
      </c>
      <c r="N146" s="227">
        <v>198</v>
      </c>
      <c r="O146" s="226">
        <v>3.1619999999999999</v>
      </c>
      <c r="P146" s="226">
        <v>7.7290000000000001</v>
      </c>
      <c r="Q146" s="225" t="s">
        <v>171</v>
      </c>
      <c r="R146" s="241">
        <v>409</v>
      </c>
      <c r="S146" s="57">
        <v>850800</v>
      </c>
      <c r="T146" s="33">
        <v>16680</v>
      </c>
      <c r="U146" s="33">
        <v>19450</v>
      </c>
      <c r="V146" s="219">
        <v>40.4</v>
      </c>
      <c r="W146" s="224">
        <v>278.8</v>
      </c>
      <c r="X146" s="33">
        <v>22120</v>
      </c>
      <c r="Y146" s="57">
        <v>1446</v>
      </c>
      <c r="Z146" s="57">
        <v>2313</v>
      </c>
      <c r="AA146" s="224">
        <v>6.51</v>
      </c>
      <c r="AB146" s="219">
        <v>152.1</v>
      </c>
      <c r="AC146" s="219">
        <v>2642</v>
      </c>
      <c r="AD146" s="26">
        <v>52100</v>
      </c>
      <c r="AE146" s="21">
        <v>1</v>
      </c>
      <c r="AF146" s="21">
        <v>1</v>
      </c>
      <c r="AG146" s="222">
        <v>1</v>
      </c>
      <c r="AH146" s="21">
        <v>2</v>
      </c>
      <c r="AI146" s="21">
        <v>4</v>
      </c>
      <c r="AJ146" s="26">
        <v>4</v>
      </c>
      <c r="AK146" s="21" t="s">
        <v>144</v>
      </c>
      <c r="AL146" s="454">
        <f t="shared" si="12"/>
        <v>136.82271680736761</v>
      </c>
      <c r="AM146" s="454">
        <f t="shared" si="13"/>
        <v>1246.4730333333334</v>
      </c>
      <c r="AN146" s="454">
        <f t="shared" si="10"/>
        <v>19388.713756777779</v>
      </c>
      <c r="AO146" s="473">
        <f t="shared" si="14"/>
        <v>2468.9877333333334</v>
      </c>
      <c r="AP146" s="454">
        <f t="shared" si="11"/>
        <v>52098927.511464</v>
      </c>
    </row>
    <row r="147" spans="1:42" s="231" customFormat="1" ht="13.5" customHeight="1">
      <c r="A147" s="159">
        <v>132</v>
      </c>
      <c r="B147" s="236" t="s">
        <v>170</v>
      </c>
      <c r="C147" s="238">
        <v>488</v>
      </c>
      <c r="D147" s="39">
        <v>1036</v>
      </c>
      <c r="E147" s="39">
        <v>311</v>
      </c>
      <c r="F147" s="229">
        <v>30</v>
      </c>
      <c r="G147" s="228">
        <v>54</v>
      </c>
      <c r="H147" s="232">
        <v>30</v>
      </c>
      <c r="I147" s="234">
        <v>622</v>
      </c>
      <c r="J147" s="39">
        <v>928</v>
      </c>
      <c r="K147" s="39">
        <v>868</v>
      </c>
      <c r="L147" s="39" t="s">
        <v>74</v>
      </c>
      <c r="M147" s="41">
        <v>148</v>
      </c>
      <c r="N147" s="238">
        <v>204</v>
      </c>
      <c r="O147" s="237">
        <v>3.2040000000000002</v>
      </c>
      <c r="P147" s="237">
        <v>6.5629999999999997</v>
      </c>
      <c r="Q147" s="236" t="s">
        <v>170</v>
      </c>
      <c r="R147" s="240">
        <v>488</v>
      </c>
      <c r="S147" s="55">
        <v>1027000</v>
      </c>
      <c r="T147" s="41">
        <v>19820</v>
      </c>
      <c r="U147" s="41">
        <v>23300</v>
      </c>
      <c r="V147" s="235">
        <v>40.619999999999997</v>
      </c>
      <c r="W147" s="234">
        <v>334.7</v>
      </c>
      <c r="X147" s="41">
        <v>27320</v>
      </c>
      <c r="Y147" s="55">
        <v>1757</v>
      </c>
      <c r="Z147" s="55">
        <v>2837</v>
      </c>
      <c r="AA147" s="234">
        <v>6.63</v>
      </c>
      <c r="AB147" s="235">
        <v>173.1</v>
      </c>
      <c r="AC147" s="235">
        <v>4334</v>
      </c>
      <c r="AD147" s="37">
        <v>65270</v>
      </c>
      <c r="AE147" s="39">
        <v>1</v>
      </c>
      <c r="AF147" s="39">
        <v>1</v>
      </c>
      <c r="AG147" s="232">
        <v>1</v>
      </c>
      <c r="AH147" s="39">
        <v>1</v>
      </c>
      <c r="AI147" s="39">
        <v>2</v>
      </c>
      <c r="AJ147" s="37">
        <v>3</v>
      </c>
      <c r="AK147" s="39" t="s">
        <v>144</v>
      </c>
      <c r="AL147" s="453">
        <f t="shared" si="12"/>
        <v>143.40192926045012</v>
      </c>
      <c r="AM147" s="453">
        <f t="shared" si="13"/>
        <v>2074.2768000000001</v>
      </c>
      <c r="AN147" s="453">
        <f t="shared" si="10"/>
        <v>32929.557598500003</v>
      </c>
      <c r="AO147" s="473">
        <f t="shared" si="14"/>
        <v>4099.9535999999998</v>
      </c>
      <c r="AP147" s="453">
        <f t="shared" si="11"/>
        <v>65265949.527399004</v>
      </c>
    </row>
    <row r="148" spans="1:42" s="64" customFormat="1" ht="13.5" customHeight="1">
      <c r="A148" s="239">
        <v>133</v>
      </c>
      <c r="B148" s="225" t="s">
        <v>169</v>
      </c>
      <c r="C148" s="230">
        <v>579</v>
      </c>
      <c r="D148" s="21">
        <v>1056</v>
      </c>
      <c r="E148" s="21">
        <v>316</v>
      </c>
      <c r="F148" s="229">
        <v>35</v>
      </c>
      <c r="G148" s="228">
        <v>64</v>
      </c>
      <c r="H148" s="222">
        <v>30</v>
      </c>
      <c r="I148" s="224">
        <v>737</v>
      </c>
      <c r="J148" s="21">
        <v>928</v>
      </c>
      <c r="K148" s="21">
        <v>868</v>
      </c>
      <c r="L148" s="21" t="s">
        <v>74</v>
      </c>
      <c r="M148" s="33">
        <v>154</v>
      </c>
      <c r="N148" s="227">
        <v>208</v>
      </c>
      <c r="O148" s="226">
        <v>3.254</v>
      </c>
      <c r="P148" s="226">
        <v>5.625</v>
      </c>
      <c r="Q148" s="225" t="s">
        <v>169</v>
      </c>
      <c r="R148" s="241">
        <v>579</v>
      </c>
      <c r="S148" s="57">
        <v>1246000</v>
      </c>
      <c r="T148" s="33">
        <v>23590</v>
      </c>
      <c r="U148" s="33">
        <v>27950</v>
      </c>
      <c r="V148" s="219">
        <v>41.11</v>
      </c>
      <c r="W148" s="224">
        <v>393.3</v>
      </c>
      <c r="X148" s="33">
        <v>34040</v>
      </c>
      <c r="Y148" s="57">
        <v>2154</v>
      </c>
      <c r="Z148" s="57">
        <v>3498</v>
      </c>
      <c r="AA148" s="224">
        <v>6.8</v>
      </c>
      <c r="AB148" s="219">
        <v>198.1</v>
      </c>
      <c r="AC148" s="219">
        <v>7102</v>
      </c>
      <c r="AD148" s="26">
        <v>82800</v>
      </c>
      <c r="AE148" s="21">
        <v>1</v>
      </c>
      <c r="AF148" s="21">
        <v>1</v>
      </c>
      <c r="AG148" s="222">
        <v>1</v>
      </c>
      <c r="AH148" s="21">
        <v>1</v>
      </c>
      <c r="AI148" s="21">
        <v>1</v>
      </c>
      <c r="AJ148" s="26">
        <v>2</v>
      </c>
      <c r="AK148" s="21" t="s">
        <v>144</v>
      </c>
      <c r="AL148" s="454">
        <f t="shared" si="12"/>
        <v>148.75983717774758</v>
      </c>
      <c r="AM148" s="454">
        <f t="shared" si="13"/>
        <v>3470.1168000000002</v>
      </c>
      <c r="AN148" s="454">
        <f t="shared" si="10"/>
        <v>57502.279162666673</v>
      </c>
      <c r="AO148" s="473">
        <f t="shared" si="14"/>
        <v>6848.7669333333333</v>
      </c>
      <c r="AP148" s="454">
        <f t="shared" si="11"/>
        <v>82804382.804650679</v>
      </c>
    </row>
    <row r="149" spans="1:42" s="64" customFormat="1" ht="13.5" hidden="1" customHeight="1">
      <c r="A149" s="159">
        <v>134</v>
      </c>
      <c r="B149" s="225"/>
      <c r="C149" s="230"/>
      <c r="D149" s="21"/>
      <c r="E149" s="21"/>
      <c r="F149" s="229"/>
      <c r="G149" s="228"/>
      <c r="H149" s="222"/>
      <c r="I149" s="224"/>
      <c r="J149" s="21"/>
      <c r="K149" s="21"/>
      <c r="L149" s="21"/>
      <c r="M149" s="33"/>
      <c r="N149" s="227"/>
      <c r="O149" s="226"/>
      <c r="P149" s="226"/>
      <c r="Q149" s="225"/>
      <c r="R149" s="241"/>
      <c r="S149" s="57"/>
      <c r="T149" s="33"/>
      <c r="U149" s="33"/>
      <c r="V149" s="219"/>
      <c r="W149" s="224"/>
      <c r="X149" s="33"/>
      <c r="Y149" s="57"/>
      <c r="Z149" s="57"/>
      <c r="AA149" s="224"/>
      <c r="AB149" s="219"/>
      <c r="AC149" s="219"/>
      <c r="AD149" s="26"/>
      <c r="AE149" s="21"/>
      <c r="AF149" s="21"/>
      <c r="AG149" s="222"/>
      <c r="AH149" s="21"/>
      <c r="AI149" s="21"/>
      <c r="AJ149" s="26"/>
      <c r="AK149" s="21"/>
      <c r="AL149" s="454" t="e">
        <f t="shared" si="12"/>
        <v>#DIV/0!</v>
      </c>
      <c r="AM149" s="454">
        <f t="shared" si="13"/>
        <v>0</v>
      </c>
      <c r="AN149" s="454">
        <f t="shared" si="10"/>
        <v>0</v>
      </c>
      <c r="AO149" s="473">
        <f t="shared" si="14"/>
        <v>0</v>
      </c>
      <c r="AP149" s="454">
        <f t="shared" si="11"/>
        <v>0</v>
      </c>
    </row>
    <row r="150" spans="1:42" s="231" customFormat="1" ht="13.5" customHeight="1">
      <c r="A150" s="239">
        <v>135</v>
      </c>
      <c r="B150" s="236" t="s">
        <v>168</v>
      </c>
      <c r="C150" s="238">
        <v>342</v>
      </c>
      <c r="D150" s="39">
        <v>912</v>
      </c>
      <c r="E150" s="39">
        <v>418</v>
      </c>
      <c r="F150" s="229">
        <v>19.3</v>
      </c>
      <c r="G150" s="228">
        <v>32</v>
      </c>
      <c r="H150" s="232">
        <v>24</v>
      </c>
      <c r="I150" s="234">
        <v>436.1</v>
      </c>
      <c r="J150" s="39">
        <v>848</v>
      </c>
      <c r="K150" s="39">
        <v>800</v>
      </c>
      <c r="L150" s="39" t="s">
        <v>74</v>
      </c>
      <c r="M150" s="41">
        <v>126</v>
      </c>
      <c r="N150" s="238">
        <v>312</v>
      </c>
      <c r="O150" s="237">
        <v>3.42</v>
      </c>
      <c r="P150" s="237">
        <v>9.98</v>
      </c>
      <c r="Q150" s="236" t="s">
        <v>168</v>
      </c>
      <c r="R150" s="240">
        <v>342</v>
      </c>
      <c r="S150" s="55">
        <v>624900</v>
      </c>
      <c r="T150" s="41">
        <v>13700</v>
      </c>
      <c r="U150" s="41">
        <v>15450</v>
      </c>
      <c r="V150" s="235">
        <v>37.85</v>
      </c>
      <c r="W150" s="234">
        <v>190.1</v>
      </c>
      <c r="X150" s="41">
        <v>39010</v>
      </c>
      <c r="Y150" s="55">
        <v>1867</v>
      </c>
      <c r="Z150" s="55">
        <v>2882</v>
      </c>
      <c r="AA150" s="234">
        <v>9.4600000000000009</v>
      </c>
      <c r="AB150" s="235">
        <v>111.4</v>
      </c>
      <c r="AC150" s="235">
        <v>1193</v>
      </c>
      <c r="AD150" s="242">
        <v>75410</v>
      </c>
      <c r="AE150" s="39">
        <v>1</v>
      </c>
      <c r="AF150" s="39">
        <v>1</v>
      </c>
      <c r="AG150" s="232">
        <v>1</v>
      </c>
      <c r="AH150" s="39">
        <v>3</v>
      </c>
      <c r="AI150" s="39">
        <v>4</v>
      </c>
      <c r="AJ150" s="37">
        <v>4</v>
      </c>
      <c r="AK150" s="39" t="s">
        <v>144</v>
      </c>
      <c r="AL150" s="453">
        <f t="shared" si="12"/>
        <v>101.72345792249487</v>
      </c>
      <c r="AM150" s="453">
        <f t="shared" si="13"/>
        <v>562.00696933333336</v>
      </c>
      <c r="AN150" s="453">
        <f t="shared" si="10"/>
        <v>16628.222884777781</v>
      </c>
      <c r="AO150" s="473">
        <f t="shared" si="14"/>
        <v>1116.3456112000001</v>
      </c>
      <c r="AP150" s="453">
        <f t="shared" si="11"/>
        <v>75410692.027733326</v>
      </c>
    </row>
    <row r="151" spans="1:42" s="64" customFormat="1" ht="13.5" customHeight="1">
      <c r="A151" s="159">
        <v>136</v>
      </c>
      <c r="B151" s="225" t="s">
        <v>167</v>
      </c>
      <c r="C151" s="230">
        <v>365</v>
      </c>
      <c r="D151" s="21">
        <v>916</v>
      </c>
      <c r="E151" s="21">
        <v>419</v>
      </c>
      <c r="F151" s="229">
        <v>20.3</v>
      </c>
      <c r="G151" s="228">
        <v>34.299999999999997</v>
      </c>
      <c r="H151" s="222">
        <v>24</v>
      </c>
      <c r="I151" s="224">
        <v>464.4</v>
      </c>
      <c r="J151" s="21">
        <v>847.4</v>
      </c>
      <c r="K151" s="21">
        <v>799.4</v>
      </c>
      <c r="L151" s="21" t="s">
        <v>74</v>
      </c>
      <c r="M151" s="33">
        <v>128</v>
      </c>
      <c r="N151" s="227">
        <v>314</v>
      </c>
      <c r="O151" s="226">
        <v>3.43</v>
      </c>
      <c r="P151" s="226">
        <v>9.4</v>
      </c>
      <c r="Q151" s="225" t="s">
        <v>167</v>
      </c>
      <c r="R151" s="241">
        <v>365</v>
      </c>
      <c r="S151" s="57">
        <v>670500</v>
      </c>
      <c r="T151" s="33">
        <v>14640</v>
      </c>
      <c r="U151" s="33">
        <v>16520</v>
      </c>
      <c r="V151" s="219">
        <v>38</v>
      </c>
      <c r="W151" s="224">
        <v>200.4</v>
      </c>
      <c r="X151" s="33">
        <v>42120</v>
      </c>
      <c r="Y151" s="57">
        <v>2011</v>
      </c>
      <c r="Z151" s="57">
        <v>3106</v>
      </c>
      <c r="AA151" s="224">
        <v>9.52</v>
      </c>
      <c r="AB151" s="219">
        <v>117</v>
      </c>
      <c r="AC151" s="219">
        <v>1446</v>
      </c>
      <c r="AD151" s="243">
        <v>81730</v>
      </c>
      <c r="AE151" s="21">
        <v>1</v>
      </c>
      <c r="AF151" s="21">
        <v>1</v>
      </c>
      <c r="AG151" s="222">
        <v>1</v>
      </c>
      <c r="AH151" s="21">
        <v>3</v>
      </c>
      <c r="AI151" s="21">
        <v>4</v>
      </c>
      <c r="AJ151" s="26">
        <v>4</v>
      </c>
      <c r="AK151" s="21" t="s">
        <v>144</v>
      </c>
      <c r="AL151" s="454">
        <f t="shared" si="12"/>
        <v>102.27217915590003</v>
      </c>
      <c r="AM151" s="454">
        <f t="shared" si="13"/>
        <v>686.53532753166655</v>
      </c>
      <c r="AN151" s="454">
        <f t="shared" si="10"/>
        <v>20624.228272083277</v>
      </c>
      <c r="AO151" s="473">
        <f t="shared" si="14"/>
        <v>1363.5061835266663</v>
      </c>
      <c r="AP151" s="454">
        <f t="shared" si="11"/>
        <v>81727201.63883996</v>
      </c>
    </row>
    <row r="152" spans="1:42" s="231" customFormat="1" ht="13.5" customHeight="1">
      <c r="A152" s="239">
        <v>137</v>
      </c>
      <c r="B152" s="236" t="s">
        <v>166</v>
      </c>
      <c r="C152" s="238">
        <v>387</v>
      </c>
      <c r="D152" s="39">
        <v>921</v>
      </c>
      <c r="E152" s="39">
        <v>420</v>
      </c>
      <c r="F152" s="229">
        <v>21.3</v>
      </c>
      <c r="G152" s="228">
        <v>36.6</v>
      </c>
      <c r="H152" s="232">
        <v>24</v>
      </c>
      <c r="I152" s="234">
        <v>493</v>
      </c>
      <c r="J152" s="39">
        <v>847.8</v>
      </c>
      <c r="K152" s="39">
        <v>799.8</v>
      </c>
      <c r="L152" s="39" t="s">
        <v>74</v>
      </c>
      <c r="M152" s="41">
        <v>128</v>
      </c>
      <c r="N152" s="238">
        <v>314</v>
      </c>
      <c r="O152" s="237">
        <v>3.44</v>
      </c>
      <c r="P152" s="237">
        <v>8.8800000000000008</v>
      </c>
      <c r="Q152" s="236" t="s">
        <v>166</v>
      </c>
      <c r="R152" s="240">
        <v>387</v>
      </c>
      <c r="S152" s="55">
        <v>718300</v>
      </c>
      <c r="T152" s="41">
        <v>15600</v>
      </c>
      <c r="U152" s="41">
        <v>17630</v>
      </c>
      <c r="V152" s="235">
        <v>38.17</v>
      </c>
      <c r="W152" s="234">
        <v>210.9</v>
      </c>
      <c r="X152" s="41">
        <v>45280</v>
      </c>
      <c r="Y152" s="55">
        <v>2156</v>
      </c>
      <c r="Z152" s="55">
        <v>3332</v>
      </c>
      <c r="AA152" s="234">
        <v>9.58</v>
      </c>
      <c r="AB152" s="235">
        <v>122.6</v>
      </c>
      <c r="AC152" s="235">
        <v>1734</v>
      </c>
      <c r="AD152" s="242">
        <v>88370</v>
      </c>
      <c r="AE152" s="39">
        <v>1</v>
      </c>
      <c r="AF152" s="39">
        <v>1</v>
      </c>
      <c r="AG152" s="232">
        <v>1</v>
      </c>
      <c r="AH152" s="39">
        <v>2</v>
      </c>
      <c r="AI152" s="39">
        <v>4</v>
      </c>
      <c r="AJ152" s="37">
        <v>4</v>
      </c>
      <c r="AK152" s="39" t="s">
        <v>144</v>
      </c>
      <c r="AL152" s="453">
        <f t="shared" si="12"/>
        <v>102.893509127789</v>
      </c>
      <c r="AM152" s="453">
        <f t="shared" si="13"/>
        <v>828.83196378000014</v>
      </c>
      <c r="AN152" s="453">
        <f t="shared" si="10"/>
        <v>25236.722610315002</v>
      </c>
      <c r="AO152" s="473">
        <f t="shared" si="14"/>
        <v>1645.8743392200001</v>
      </c>
      <c r="AP152" s="453">
        <f t="shared" si="11"/>
        <v>88372101.498911992</v>
      </c>
    </row>
    <row r="153" spans="1:42" s="64" customFormat="1" ht="13.5" customHeight="1">
      <c r="A153" s="159">
        <v>138</v>
      </c>
      <c r="B153" s="225" t="s">
        <v>165</v>
      </c>
      <c r="C153" s="230">
        <v>417</v>
      </c>
      <c r="D153" s="21">
        <v>928</v>
      </c>
      <c r="E153" s="21">
        <v>422</v>
      </c>
      <c r="F153" s="229">
        <v>22.5</v>
      </c>
      <c r="G153" s="228">
        <v>39.9</v>
      </c>
      <c r="H153" s="222">
        <v>24</v>
      </c>
      <c r="I153" s="224">
        <v>532.5</v>
      </c>
      <c r="J153" s="21">
        <v>848.2</v>
      </c>
      <c r="K153" s="21">
        <v>800.2</v>
      </c>
      <c r="L153" s="21" t="s">
        <v>74</v>
      </c>
      <c r="M153" s="33">
        <v>130</v>
      </c>
      <c r="N153" s="227">
        <v>316</v>
      </c>
      <c r="O153" s="226">
        <v>3.46</v>
      </c>
      <c r="P153" s="226">
        <v>8.27</v>
      </c>
      <c r="Q153" s="225" t="s">
        <v>165</v>
      </c>
      <c r="R153" s="241">
        <v>417</v>
      </c>
      <c r="S153" s="57">
        <v>787600</v>
      </c>
      <c r="T153" s="33">
        <v>16970</v>
      </c>
      <c r="U153" s="33">
        <v>19210</v>
      </c>
      <c r="V153" s="219">
        <v>38.46</v>
      </c>
      <c r="W153" s="224">
        <v>223.9</v>
      </c>
      <c r="X153" s="33">
        <v>50070</v>
      </c>
      <c r="Y153" s="57">
        <v>2373</v>
      </c>
      <c r="Z153" s="57">
        <v>3668</v>
      </c>
      <c r="AA153" s="224">
        <v>9.6999999999999993</v>
      </c>
      <c r="AB153" s="219">
        <v>130.4</v>
      </c>
      <c r="AC153" s="219">
        <v>2200</v>
      </c>
      <c r="AD153" s="26">
        <v>98540</v>
      </c>
      <c r="AE153" s="21">
        <v>1</v>
      </c>
      <c r="AF153" s="21">
        <v>1</v>
      </c>
      <c r="AG153" s="222">
        <v>1</v>
      </c>
      <c r="AH153" s="21">
        <v>2</v>
      </c>
      <c r="AI153" s="21">
        <v>4</v>
      </c>
      <c r="AJ153" s="26">
        <v>4</v>
      </c>
      <c r="AK153" s="21" t="s">
        <v>144</v>
      </c>
      <c r="AL153" s="454">
        <f t="shared" si="12"/>
        <v>103.24882629107982</v>
      </c>
      <c r="AM153" s="454">
        <f t="shared" si="13"/>
        <v>1062.1317669749999</v>
      </c>
      <c r="AN153" s="454">
        <f t="shared" si="10"/>
        <v>33164.814488601754</v>
      </c>
      <c r="AO153" s="473">
        <f t="shared" si="14"/>
        <v>2109.1140027000001</v>
      </c>
      <c r="AP153" s="454">
        <f t="shared" si="11"/>
        <v>98542311.887900472</v>
      </c>
    </row>
    <row r="154" spans="1:42" s="231" customFormat="1" ht="13.5" customHeight="1">
      <c r="A154" s="239">
        <v>139</v>
      </c>
      <c r="B154" s="236" t="s">
        <v>164</v>
      </c>
      <c r="C154" s="238">
        <v>446</v>
      </c>
      <c r="D154" s="39">
        <v>933</v>
      </c>
      <c r="E154" s="39">
        <v>423</v>
      </c>
      <c r="F154" s="229">
        <v>24</v>
      </c>
      <c r="G154" s="228">
        <v>42.7</v>
      </c>
      <c r="H154" s="232">
        <v>24</v>
      </c>
      <c r="I154" s="234">
        <v>569.6</v>
      </c>
      <c r="J154" s="39">
        <v>847.6</v>
      </c>
      <c r="K154" s="39">
        <v>799.6</v>
      </c>
      <c r="L154" s="39" t="s">
        <v>74</v>
      </c>
      <c r="M154" s="41">
        <v>130</v>
      </c>
      <c r="N154" s="238">
        <v>318</v>
      </c>
      <c r="O154" s="237">
        <v>3.47</v>
      </c>
      <c r="P154" s="237">
        <v>7.76</v>
      </c>
      <c r="Q154" s="236" t="s">
        <v>164</v>
      </c>
      <c r="R154" s="240">
        <v>446</v>
      </c>
      <c r="S154" s="55">
        <v>846800</v>
      </c>
      <c r="T154" s="41">
        <v>18150</v>
      </c>
      <c r="U154" s="41">
        <v>20600</v>
      </c>
      <c r="V154" s="235">
        <v>38.56</v>
      </c>
      <c r="W154" s="234">
        <v>239.1</v>
      </c>
      <c r="X154" s="41">
        <v>53980</v>
      </c>
      <c r="Y154" s="55">
        <v>2552</v>
      </c>
      <c r="Z154" s="55">
        <v>3951</v>
      </c>
      <c r="AA154" s="234">
        <v>9.73</v>
      </c>
      <c r="AB154" s="235">
        <v>137.5</v>
      </c>
      <c r="AC154" s="235">
        <v>2685</v>
      </c>
      <c r="AD154" s="37">
        <v>106740</v>
      </c>
      <c r="AE154" s="39">
        <v>1</v>
      </c>
      <c r="AF154" s="39">
        <v>1</v>
      </c>
      <c r="AG154" s="232">
        <v>1</v>
      </c>
      <c r="AH154" s="39">
        <v>2</v>
      </c>
      <c r="AI154" s="39">
        <v>3</v>
      </c>
      <c r="AJ154" s="37">
        <v>4</v>
      </c>
      <c r="AK154" s="39" t="s">
        <v>144</v>
      </c>
      <c r="AL154" s="453">
        <f t="shared" si="12"/>
        <v>104.84269662921349</v>
      </c>
      <c r="AM154" s="453">
        <f t="shared" si="13"/>
        <v>1302.8733303000001</v>
      </c>
      <c r="AN154" s="453">
        <f t="shared" si="10"/>
        <v>40937.716576826824</v>
      </c>
      <c r="AO154" s="473">
        <f t="shared" si="14"/>
        <v>2586.0705006000003</v>
      </c>
      <c r="AP154" s="453">
        <f t="shared" si="11"/>
        <v>106735891.58712685</v>
      </c>
    </row>
    <row r="155" spans="1:42" s="64" customFormat="1" ht="13.5" customHeight="1">
      <c r="A155" s="159">
        <v>140</v>
      </c>
      <c r="B155" s="225" t="s">
        <v>163</v>
      </c>
      <c r="C155" s="230">
        <v>488</v>
      </c>
      <c r="D155" s="21">
        <v>942</v>
      </c>
      <c r="E155" s="21">
        <v>422</v>
      </c>
      <c r="F155" s="229">
        <v>25.9</v>
      </c>
      <c r="G155" s="228">
        <v>47</v>
      </c>
      <c r="H155" s="222">
        <v>24</v>
      </c>
      <c r="I155" s="224">
        <v>621.29999999999995</v>
      </c>
      <c r="J155" s="21">
        <v>848</v>
      </c>
      <c r="K155" s="21">
        <v>800</v>
      </c>
      <c r="L155" s="21" t="s">
        <v>74</v>
      </c>
      <c r="M155" s="33">
        <v>132</v>
      </c>
      <c r="N155" s="227">
        <v>316</v>
      </c>
      <c r="O155" s="226">
        <v>3.48</v>
      </c>
      <c r="P155" s="226">
        <v>7.13</v>
      </c>
      <c r="Q155" s="225" t="s">
        <v>163</v>
      </c>
      <c r="R155" s="241">
        <v>488</v>
      </c>
      <c r="S155" s="57">
        <v>935390</v>
      </c>
      <c r="T155" s="33">
        <v>19860</v>
      </c>
      <c r="U155" s="33">
        <v>22615</v>
      </c>
      <c r="V155" s="219">
        <v>38.799999999999997</v>
      </c>
      <c r="W155" s="224">
        <v>259.3</v>
      </c>
      <c r="X155" s="33">
        <v>59010</v>
      </c>
      <c r="Y155" s="57">
        <v>2797</v>
      </c>
      <c r="Z155" s="57">
        <v>4336</v>
      </c>
      <c r="AA155" s="224">
        <v>9.75</v>
      </c>
      <c r="AB155" s="219">
        <v>148</v>
      </c>
      <c r="AC155" s="219">
        <v>3514</v>
      </c>
      <c r="AD155" s="26">
        <v>117890</v>
      </c>
      <c r="AE155" s="21">
        <v>1</v>
      </c>
      <c r="AF155" s="21">
        <v>1</v>
      </c>
      <c r="AG155" s="222">
        <v>1</v>
      </c>
      <c r="AH155" s="21">
        <v>1</v>
      </c>
      <c r="AI155" s="21">
        <v>2</v>
      </c>
      <c r="AJ155" s="26">
        <v>4</v>
      </c>
      <c r="AK155" s="21" t="s">
        <v>144</v>
      </c>
      <c r="AL155" s="454">
        <f t="shared" si="12"/>
        <v>107.00515049090612</v>
      </c>
      <c r="AM155" s="454">
        <f t="shared" si="13"/>
        <v>1719.6053867500002</v>
      </c>
      <c r="AN155" s="454">
        <f t="shared" si="10"/>
        <v>54205.268944062511</v>
      </c>
      <c r="AO155" s="473">
        <f t="shared" si="14"/>
        <v>3411.9915397333334</v>
      </c>
      <c r="AP155" s="454">
        <f t="shared" si="11"/>
        <v>117888119.40864168</v>
      </c>
    </row>
    <row r="156" spans="1:42" s="231" customFormat="1" ht="13.5" customHeight="1">
      <c r="A156" s="239">
        <v>141</v>
      </c>
      <c r="B156" s="236" t="s">
        <v>162</v>
      </c>
      <c r="C156" s="238">
        <v>534</v>
      </c>
      <c r="D156" s="39">
        <v>950</v>
      </c>
      <c r="E156" s="39">
        <v>425</v>
      </c>
      <c r="F156" s="229">
        <v>28.4</v>
      </c>
      <c r="G156" s="228">
        <v>51.1</v>
      </c>
      <c r="H156" s="232">
        <v>24</v>
      </c>
      <c r="I156" s="234">
        <v>680.1</v>
      </c>
      <c r="J156" s="39">
        <v>847.8</v>
      </c>
      <c r="K156" s="39">
        <v>799.8</v>
      </c>
      <c r="L156" s="39" t="s">
        <v>74</v>
      </c>
      <c r="M156" s="41">
        <v>136</v>
      </c>
      <c r="N156" s="238">
        <v>320</v>
      </c>
      <c r="O156" s="237">
        <v>3.5</v>
      </c>
      <c r="P156" s="237">
        <v>6.56</v>
      </c>
      <c r="Q156" s="236" t="s">
        <v>162</v>
      </c>
      <c r="R156" s="240">
        <v>534</v>
      </c>
      <c r="S156" s="55">
        <v>1031000</v>
      </c>
      <c r="T156" s="41">
        <v>21710</v>
      </c>
      <c r="U156" s="41">
        <v>24830</v>
      </c>
      <c r="V156" s="235">
        <v>38.94</v>
      </c>
      <c r="W156" s="234">
        <v>284.8</v>
      </c>
      <c r="X156" s="41">
        <v>65560</v>
      </c>
      <c r="Y156" s="55">
        <v>3085</v>
      </c>
      <c r="Z156" s="55">
        <v>4796</v>
      </c>
      <c r="AA156" s="234">
        <v>9.82</v>
      </c>
      <c r="AB156" s="235">
        <v>158.69999999999999</v>
      </c>
      <c r="AC156" s="235">
        <v>4542</v>
      </c>
      <c r="AD156" s="37">
        <v>132070</v>
      </c>
      <c r="AE156" s="39">
        <v>1</v>
      </c>
      <c r="AF156" s="39">
        <v>1</v>
      </c>
      <c r="AG156" s="232">
        <v>1</v>
      </c>
      <c r="AH156" s="39">
        <v>1</v>
      </c>
      <c r="AI156" s="39">
        <v>2</v>
      </c>
      <c r="AJ156" s="37">
        <v>3</v>
      </c>
      <c r="AK156" s="39" t="s">
        <v>144</v>
      </c>
      <c r="AL156" s="453">
        <f t="shared" si="12"/>
        <v>109.90663137773858</v>
      </c>
      <c r="AM156" s="453">
        <f t="shared" si="13"/>
        <v>2233.47305026</v>
      </c>
      <c r="AN156" s="453">
        <f t="shared" si="10"/>
        <v>71160.921962274268</v>
      </c>
      <c r="AO156" s="473">
        <f t="shared" si="14"/>
        <v>4427.9290293733329</v>
      </c>
      <c r="AP156" s="453">
        <f t="shared" si="11"/>
        <v>132068489.10267125</v>
      </c>
    </row>
    <row r="157" spans="1:42" s="64" customFormat="1" ht="13.5" customHeight="1">
      <c r="A157" s="159">
        <v>142</v>
      </c>
      <c r="B157" s="225" t="s">
        <v>161</v>
      </c>
      <c r="C157" s="230">
        <v>585</v>
      </c>
      <c r="D157" s="21">
        <v>960</v>
      </c>
      <c r="E157" s="21">
        <v>427</v>
      </c>
      <c r="F157" s="229">
        <v>31</v>
      </c>
      <c r="G157" s="228">
        <v>55.9</v>
      </c>
      <c r="H157" s="222">
        <v>24</v>
      </c>
      <c r="I157" s="224">
        <v>745.3</v>
      </c>
      <c r="J157" s="21">
        <v>848.2</v>
      </c>
      <c r="K157" s="21">
        <v>800.2</v>
      </c>
      <c r="L157" s="21" t="s">
        <v>74</v>
      </c>
      <c r="M157" s="33">
        <v>138</v>
      </c>
      <c r="N157" s="227">
        <v>322</v>
      </c>
      <c r="O157" s="226">
        <v>3.52</v>
      </c>
      <c r="P157" s="226">
        <v>6.02</v>
      </c>
      <c r="Q157" s="225" t="s">
        <v>161</v>
      </c>
      <c r="R157" s="241">
        <v>585</v>
      </c>
      <c r="S157" s="57">
        <v>1143090</v>
      </c>
      <c r="T157" s="33">
        <v>23814</v>
      </c>
      <c r="U157" s="33">
        <v>27363</v>
      </c>
      <c r="V157" s="219">
        <v>39.159999999999997</v>
      </c>
      <c r="W157" s="224">
        <v>312</v>
      </c>
      <c r="X157" s="33">
        <v>72770</v>
      </c>
      <c r="Y157" s="57">
        <v>3408</v>
      </c>
      <c r="Z157" s="57">
        <v>5310</v>
      </c>
      <c r="AA157" s="224">
        <v>9.8800000000000008</v>
      </c>
      <c r="AB157" s="219">
        <v>170.9</v>
      </c>
      <c r="AC157" s="219">
        <v>5932</v>
      </c>
      <c r="AD157" s="26">
        <v>148220</v>
      </c>
      <c r="AE157" s="21">
        <v>1</v>
      </c>
      <c r="AF157" s="21">
        <v>1</v>
      </c>
      <c r="AG157" s="222">
        <v>1</v>
      </c>
      <c r="AH157" s="21">
        <v>1</v>
      </c>
      <c r="AI157" s="21">
        <v>1</v>
      </c>
      <c r="AJ157" s="26">
        <v>2</v>
      </c>
      <c r="AK157" s="21" t="s">
        <v>144</v>
      </c>
      <c r="AL157" s="454">
        <f t="shared" si="12"/>
        <v>112.85925130819805</v>
      </c>
      <c r="AM157" s="454">
        <f t="shared" si="13"/>
        <v>2935.1349627666664</v>
      </c>
      <c r="AN157" s="454">
        <f t="shared" si="10"/>
        <v>94477.534133462192</v>
      </c>
      <c r="AO157" s="473">
        <f t="shared" si="14"/>
        <v>5814.7593621999995</v>
      </c>
      <c r="AP157" s="454">
        <f t="shared" si="11"/>
        <v>148223522.42106321</v>
      </c>
    </row>
    <row r="158" spans="1:42" s="231" customFormat="1" ht="13.5" customHeight="1">
      <c r="A158" s="239">
        <v>143</v>
      </c>
      <c r="B158" s="236" t="s">
        <v>160</v>
      </c>
      <c r="C158" s="238">
        <v>653</v>
      </c>
      <c r="D158" s="39">
        <v>972</v>
      </c>
      <c r="E158" s="39">
        <v>431</v>
      </c>
      <c r="F158" s="229">
        <v>34.5</v>
      </c>
      <c r="G158" s="228">
        <v>62</v>
      </c>
      <c r="H158" s="232">
        <v>24</v>
      </c>
      <c r="I158" s="234">
        <v>831.9</v>
      </c>
      <c r="J158" s="39">
        <v>848</v>
      </c>
      <c r="K158" s="39">
        <v>800</v>
      </c>
      <c r="L158" s="39" t="s">
        <v>74</v>
      </c>
      <c r="M158" s="41">
        <v>144</v>
      </c>
      <c r="N158" s="238">
        <v>320</v>
      </c>
      <c r="O158" s="237">
        <v>3.56</v>
      </c>
      <c r="P158" s="237">
        <v>5.45</v>
      </c>
      <c r="Q158" s="236" t="s">
        <v>160</v>
      </c>
      <c r="R158" s="240">
        <v>653</v>
      </c>
      <c r="S158" s="55">
        <v>1292000</v>
      </c>
      <c r="T158" s="41">
        <v>26590</v>
      </c>
      <c r="U158" s="41">
        <v>30730</v>
      </c>
      <c r="V158" s="235">
        <v>39.409999999999997</v>
      </c>
      <c r="W158" s="234">
        <v>348.7</v>
      </c>
      <c r="X158" s="41">
        <v>83050</v>
      </c>
      <c r="Y158" s="55">
        <v>3854</v>
      </c>
      <c r="Z158" s="55">
        <v>6022</v>
      </c>
      <c r="AA158" s="234">
        <v>9.99</v>
      </c>
      <c r="AB158" s="235">
        <v>186.6</v>
      </c>
      <c r="AC158" s="235">
        <v>8124</v>
      </c>
      <c r="AD158" s="37">
        <v>171280</v>
      </c>
      <c r="AE158" s="39">
        <v>1</v>
      </c>
      <c r="AF158" s="39">
        <v>1</v>
      </c>
      <c r="AG158" s="232">
        <v>1</v>
      </c>
      <c r="AH158" s="39">
        <v>1</v>
      </c>
      <c r="AI158" s="39">
        <v>1</v>
      </c>
      <c r="AJ158" s="37">
        <v>1</v>
      </c>
      <c r="AK158" s="39" t="s">
        <v>144</v>
      </c>
      <c r="AL158" s="453">
        <f t="shared" si="12"/>
        <v>116.60463998076693</v>
      </c>
      <c r="AM158" s="453">
        <f t="shared" si="13"/>
        <v>4046.7772458333329</v>
      </c>
      <c r="AN158" s="453">
        <f t="shared" si="10"/>
        <v>132560.59790831947</v>
      </c>
      <c r="AO158" s="473">
        <f t="shared" si="14"/>
        <v>8008.689666666668</v>
      </c>
      <c r="AP158" s="453">
        <f t="shared" si="11"/>
        <v>171275420.68834165</v>
      </c>
    </row>
    <row r="159" spans="1:42" s="64" customFormat="1" ht="13.5" customHeight="1">
      <c r="A159" s="159">
        <v>144</v>
      </c>
      <c r="B159" s="225" t="s">
        <v>159</v>
      </c>
      <c r="C159" s="230">
        <v>784</v>
      </c>
      <c r="D159" s="21">
        <v>996</v>
      </c>
      <c r="E159" s="21">
        <v>437</v>
      </c>
      <c r="F159" s="229">
        <v>40.9</v>
      </c>
      <c r="G159" s="228">
        <v>73.900000000000006</v>
      </c>
      <c r="H159" s="222">
        <v>24</v>
      </c>
      <c r="I159" s="224">
        <v>997.7</v>
      </c>
      <c r="J159" s="21">
        <v>848.2</v>
      </c>
      <c r="K159" s="21">
        <v>800.2</v>
      </c>
      <c r="L159" s="21" t="s">
        <v>74</v>
      </c>
      <c r="M159" s="33">
        <v>152</v>
      </c>
      <c r="N159" s="227">
        <v>326</v>
      </c>
      <c r="O159" s="226">
        <v>3.62</v>
      </c>
      <c r="P159" s="226">
        <v>4.62</v>
      </c>
      <c r="Q159" s="225" t="s">
        <v>159</v>
      </c>
      <c r="R159" s="241">
        <v>784</v>
      </c>
      <c r="S159" s="57">
        <v>1593000</v>
      </c>
      <c r="T159" s="33">
        <v>31980</v>
      </c>
      <c r="U159" s="33">
        <v>37340</v>
      </c>
      <c r="V159" s="219">
        <v>39.950000000000003</v>
      </c>
      <c r="W159" s="224">
        <v>417.6</v>
      </c>
      <c r="X159" s="33">
        <v>103300</v>
      </c>
      <c r="Y159" s="57">
        <v>4728</v>
      </c>
      <c r="Z159" s="57">
        <v>7424</v>
      </c>
      <c r="AA159" s="224">
        <v>10.18</v>
      </c>
      <c r="AB159" s="219">
        <v>216.8</v>
      </c>
      <c r="AC159" s="219">
        <v>13730</v>
      </c>
      <c r="AD159" s="26">
        <v>218490</v>
      </c>
      <c r="AE159" s="21">
        <v>1</v>
      </c>
      <c r="AF159" s="21">
        <v>1</v>
      </c>
      <c r="AG159" s="222" t="s">
        <v>19</v>
      </c>
      <c r="AH159" s="21">
        <v>1</v>
      </c>
      <c r="AI159" s="21">
        <v>1</v>
      </c>
      <c r="AJ159" s="26" t="s">
        <v>19</v>
      </c>
      <c r="AK159" s="21"/>
      <c r="AL159" s="454">
        <f t="shared" si="12"/>
        <v>123.73920016036884</v>
      </c>
      <c r="AM159" s="454">
        <f t="shared" si="13"/>
        <v>6930.3346756150013</v>
      </c>
      <c r="AN159" s="454">
        <f t="shared" si="10"/>
        <v>233979.49669140272</v>
      </c>
      <c r="AO159" s="473">
        <f t="shared" si="14"/>
        <v>13692.133186126668</v>
      </c>
      <c r="AP159" s="454">
        <f t="shared" si="11"/>
        <v>218490999.62827206</v>
      </c>
    </row>
    <row r="160" spans="1:42" s="231" customFormat="1" ht="13.5" customHeight="1">
      <c r="A160" s="239">
        <v>145</v>
      </c>
      <c r="B160" s="236" t="s">
        <v>158</v>
      </c>
      <c r="C160" s="238">
        <v>967</v>
      </c>
      <c r="D160" s="39">
        <v>1028</v>
      </c>
      <c r="E160" s="39">
        <v>446</v>
      </c>
      <c r="F160" s="229">
        <v>50</v>
      </c>
      <c r="G160" s="228">
        <v>89.9</v>
      </c>
      <c r="H160" s="232">
        <v>24</v>
      </c>
      <c r="I160" s="234">
        <v>1231</v>
      </c>
      <c r="J160" s="39">
        <v>848.2</v>
      </c>
      <c r="K160" s="39">
        <v>800.2</v>
      </c>
      <c r="L160" s="39" t="s">
        <v>74</v>
      </c>
      <c r="M160" s="41">
        <v>160</v>
      </c>
      <c r="N160" s="238">
        <v>334</v>
      </c>
      <c r="O160" s="237">
        <v>3.7</v>
      </c>
      <c r="P160" s="237">
        <v>3.83</v>
      </c>
      <c r="Q160" s="236" t="s">
        <v>158</v>
      </c>
      <c r="R160" s="240">
        <v>967</v>
      </c>
      <c r="S160" s="55">
        <v>2033000</v>
      </c>
      <c r="T160" s="41">
        <v>39540</v>
      </c>
      <c r="U160" s="41">
        <v>46810</v>
      </c>
      <c r="V160" s="235">
        <v>40.64</v>
      </c>
      <c r="W160" s="234">
        <v>517.1</v>
      </c>
      <c r="X160" s="41">
        <v>133900</v>
      </c>
      <c r="Y160" s="55">
        <v>6003</v>
      </c>
      <c r="Z160" s="55">
        <v>9486</v>
      </c>
      <c r="AA160" s="234">
        <v>10.43</v>
      </c>
      <c r="AB160" s="235">
        <v>257.89999999999998</v>
      </c>
      <c r="AC160" s="235">
        <v>24930</v>
      </c>
      <c r="AD160" s="37">
        <v>292450</v>
      </c>
      <c r="AE160" s="39">
        <v>1</v>
      </c>
      <c r="AF160" s="39">
        <v>1</v>
      </c>
      <c r="AG160" s="232" t="s">
        <v>19</v>
      </c>
      <c r="AH160" s="39">
        <v>1</v>
      </c>
      <c r="AI160" s="39">
        <v>1</v>
      </c>
      <c r="AJ160" s="37" t="s">
        <v>19</v>
      </c>
      <c r="AK160" s="39"/>
      <c r="AL160" s="453">
        <f t="shared" si="12"/>
        <v>133.74004874086103</v>
      </c>
      <c r="AM160" s="453">
        <f t="shared" si="13"/>
        <v>12756.089125133336</v>
      </c>
      <c r="AN160" s="453">
        <f t="shared" si="10"/>
        <v>447794.89935729629</v>
      </c>
      <c r="AO160" s="473">
        <f t="shared" si="14"/>
        <v>25137.594916933336</v>
      </c>
      <c r="AP160" s="453">
        <f t="shared" si="11"/>
        <v>292449779.38634568</v>
      </c>
    </row>
    <row r="161" spans="1:42" s="64" customFormat="1" ht="13.5" hidden="1" customHeight="1">
      <c r="A161" s="159">
        <v>146</v>
      </c>
      <c r="B161" s="225"/>
      <c r="C161" s="230"/>
      <c r="D161" s="21"/>
      <c r="E161" s="21"/>
      <c r="F161" s="229"/>
      <c r="G161" s="228"/>
      <c r="H161" s="222"/>
      <c r="I161" s="224"/>
      <c r="J161" s="21"/>
      <c r="K161" s="21"/>
      <c r="L161" s="21"/>
      <c r="M161" s="33"/>
      <c r="N161" s="227"/>
      <c r="O161" s="226"/>
      <c r="P161" s="226"/>
      <c r="Q161" s="225"/>
      <c r="R161" s="241"/>
      <c r="S161" s="57"/>
      <c r="T161" s="33"/>
      <c r="U161" s="33"/>
      <c r="V161" s="219"/>
      <c r="W161" s="224"/>
      <c r="X161" s="33"/>
      <c r="Y161" s="57"/>
      <c r="Z161" s="57"/>
      <c r="AA161" s="224"/>
      <c r="AB161" s="219"/>
      <c r="AC161" s="219"/>
      <c r="AD161" s="26"/>
      <c r="AE161" s="21"/>
      <c r="AF161" s="21"/>
      <c r="AG161" s="222"/>
      <c r="AH161" s="21"/>
      <c r="AI161" s="21"/>
      <c r="AJ161" s="26"/>
      <c r="AK161" s="21"/>
      <c r="AL161" s="454" t="e">
        <f t="shared" si="12"/>
        <v>#DIV/0!</v>
      </c>
      <c r="AM161" s="454">
        <f t="shared" si="13"/>
        <v>0</v>
      </c>
      <c r="AN161" s="454">
        <f t="shared" si="10"/>
        <v>0</v>
      </c>
      <c r="AO161" s="473">
        <f t="shared" si="14"/>
        <v>0</v>
      </c>
      <c r="AP161" s="454">
        <f t="shared" si="11"/>
        <v>0</v>
      </c>
    </row>
    <row r="162" spans="1:42" s="231" customFormat="1" ht="13.5" customHeight="1">
      <c r="A162" s="239">
        <v>147</v>
      </c>
      <c r="B162" s="236" t="s">
        <v>157</v>
      </c>
      <c r="C162" s="238">
        <v>296</v>
      </c>
      <c r="D162" s="39">
        <v>982</v>
      </c>
      <c r="E162" s="39">
        <v>400</v>
      </c>
      <c r="F162" s="229">
        <v>16.5</v>
      </c>
      <c r="G162" s="228">
        <v>27</v>
      </c>
      <c r="H162" s="232">
        <v>30</v>
      </c>
      <c r="I162" s="234">
        <v>376.8</v>
      </c>
      <c r="J162" s="39">
        <v>928</v>
      </c>
      <c r="K162" s="39">
        <v>868</v>
      </c>
      <c r="L162" s="39" t="s">
        <v>74</v>
      </c>
      <c r="M162" s="41">
        <v>134</v>
      </c>
      <c r="N162" s="238">
        <v>294</v>
      </c>
      <c r="O162" s="237">
        <v>3.4790000000000001</v>
      </c>
      <c r="P162" s="237">
        <v>11.76</v>
      </c>
      <c r="Q162" s="236" t="s">
        <v>157</v>
      </c>
      <c r="R162" s="240">
        <v>296</v>
      </c>
      <c r="S162" s="55">
        <v>618700</v>
      </c>
      <c r="T162" s="41">
        <v>12600</v>
      </c>
      <c r="U162" s="41">
        <v>14220</v>
      </c>
      <c r="V162" s="235">
        <v>40.520000000000003</v>
      </c>
      <c r="W162" s="234">
        <v>181.5</v>
      </c>
      <c r="X162" s="41">
        <v>28850</v>
      </c>
      <c r="Y162" s="55">
        <v>1443</v>
      </c>
      <c r="Z162" s="55">
        <v>2235</v>
      </c>
      <c r="AA162" s="234">
        <v>8.75</v>
      </c>
      <c r="AB162" s="235">
        <v>105.6</v>
      </c>
      <c r="AC162" s="235">
        <v>756.9</v>
      </c>
      <c r="AD162" s="37">
        <v>65670</v>
      </c>
      <c r="AE162" s="39">
        <v>1</v>
      </c>
      <c r="AF162" s="39">
        <v>1</v>
      </c>
      <c r="AG162" s="232">
        <v>2</v>
      </c>
      <c r="AH162" s="39">
        <v>4</v>
      </c>
      <c r="AI162" s="39">
        <v>4</v>
      </c>
      <c r="AJ162" s="37">
        <v>4</v>
      </c>
      <c r="AK162" s="39" t="s">
        <v>144</v>
      </c>
      <c r="AL162" s="453">
        <f t="shared" si="12"/>
        <v>113.61146496815287</v>
      </c>
      <c r="AM162" s="453">
        <f t="shared" si="13"/>
        <v>333.93965625000004</v>
      </c>
      <c r="AN162" s="453">
        <f t="shared" si="10"/>
        <v>8753.9583046874995</v>
      </c>
      <c r="AO162" s="473">
        <f t="shared" si="14"/>
        <v>663.83640000000003</v>
      </c>
      <c r="AP162" s="453">
        <f t="shared" si="11"/>
        <v>65665800</v>
      </c>
    </row>
    <row r="163" spans="1:42" s="64" customFormat="1" ht="13.5" customHeight="1">
      <c r="A163" s="159">
        <v>148</v>
      </c>
      <c r="B163" s="225" t="s">
        <v>156</v>
      </c>
      <c r="C163" s="230">
        <v>321</v>
      </c>
      <c r="D163" s="21">
        <v>990</v>
      </c>
      <c r="E163" s="21">
        <v>400</v>
      </c>
      <c r="F163" s="229">
        <v>16.5</v>
      </c>
      <c r="G163" s="228">
        <v>31</v>
      </c>
      <c r="H163" s="222">
        <v>30</v>
      </c>
      <c r="I163" s="224">
        <v>408.8</v>
      </c>
      <c r="J163" s="21">
        <v>928</v>
      </c>
      <c r="K163" s="21">
        <v>868</v>
      </c>
      <c r="L163" s="21" t="s">
        <v>74</v>
      </c>
      <c r="M163" s="33">
        <v>134</v>
      </c>
      <c r="N163" s="227">
        <v>294</v>
      </c>
      <c r="O163" s="226">
        <v>3.4950000000000001</v>
      </c>
      <c r="P163" s="226">
        <v>10.89</v>
      </c>
      <c r="Q163" s="225" t="s">
        <v>156</v>
      </c>
      <c r="R163" s="241">
        <v>321</v>
      </c>
      <c r="S163" s="57">
        <v>696400</v>
      </c>
      <c r="T163" s="33">
        <v>14070</v>
      </c>
      <c r="U163" s="33">
        <v>15800</v>
      </c>
      <c r="V163" s="219">
        <v>41.27</v>
      </c>
      <c r="W163" s="224">
        <v>184.6</v>
      </c>
      <c r="X163" s="33">
        <v>33120</v>
      </c>
      <c r="Y163" s="57">
        <v>1656</v>
      </c>
      <c r="Z163" s="57">
        <v>2555</v>
      </c>
      <c r="AA163" s="224">
        <v>9</v>
      </c>
      <c r="AB163" s="219">
        <v>113.6</v>
      </c>
      <c r="AC163" s="219">
        <v>1021</v>
      </c>
      <c r="AD163" s="26">
        <v>76030</v>
      </c>
      <c r="AE163" s="21">
        <v>1</v>
      </c>
      <c r="AF163" s="21">
        <v>1</v>
      </c>
      <c r="AG163" s="222">
        <v>2</v>
      </c>
      <c r="AH163" s="21">
        <v>4</v>
      </c>
      <c r="AI163" s="21">
        <v>4</v>
      </c>
      <c r="AJ163" s="26">
        <v>4</v>
      </c>
      <c r="AK163" s="21" t="s">
        <v>144</v>
      </c>
      <c r="AL163" s="454">
        <f t="shared" si="12"/>
        <v>108.50293542074368</v>
      </c>
      <c r="AM163" s="454">
        <f t="shared" si="13"/>
        <v>469.01246458333338</v>
      </c>
      <c r="AN163" s="454">
        <f t="shared" si="10"/>
        <v>13246.427705381946</v>
      </c>
      <c r="AO163" s="473">
        <f t="shared" si="14"/>
        <v>933.38306666666676</v>
      </c>
      <c r="AP163" s="454">
        <f t="shared" si="11"/>
        <v>76026962.666666672</v>
      </c>
    </row>
    <row r="164" spans="1:42" s="231" customFormat="1" ht="13.5" customHeight="1">
      <c r="A164" s="239">
        <v>149</v>
      </c>
      <c r="B164" s="236" t="s">
        <v>155</v>
      </c>
      <c r="C164" s="238">
        <v>371</v>
      </c>
      <c r="D164" s="39">
        <v>1000</v>
      </c>
      <c r="E164" s="39">
        <v>400</v>
      </c>
      <c r="F164" s="229">
        <v>19</v>
      </c>
      <c r="G164" s="228">
        <v>36</v>
      </c>
      <c r="H164" s="232">
        <v>30</v>
      </c>
      <c r="I164" s="234">
        <v>472</v>
      </c>
      <c r="J164" s="39">
        <v>928</v>
      </c>
      <c r="K164" s="39">
        <v>868</v>
      </c>
      <c r="L164" s="39" t="s">
        <v>74</v>
      </c>
      <c r="M164" s="41">
        <v>136</v>
      </c>
      <c r="N164" s="238">
        <v>294</v>
      </c>
      <c r="O164" s="237">
        <v>3.51</v>
      </c>
      <c r="P164" s="237">
        <v>9.4740000000000002</v>
      </c>
      <c r="Q164" s="236" t="s">
        <v>155</v>
      </c>
      <c r="R164" s="240">
        <v>371</v>
      </c>
      <c r="S164" s="55">
        <v>812100</v>
      </c>
      <c r="T164" s="41">
        <v>16240</v>
      </c>
      <c r="U164" s="41">
        <v>18330</v>
      </c>
      <c r="V164" s="235">
        <v>41.48</v>
      </c>
      <c r="W164" s="234">
        <v>212.5</v>
      </c>
      <c r="X164" s="41">
        <v>38480</v>
      </c>
      <c r="Y164" s="55">
        <v>1924</v>
      </c>
      <c r="Z164" s="55">
        <v>2976</v>
      </c>
      <c r="AA164" s="234">
        <v>9.0299999999999994</v>
      </c>
      <c r="AB164" s="235">
        <v>126.1</v>
      </c>
      <c r="AC164" s="235">
        <v>1565</v>
      </c>
      <c r="AD164" s="37">
        <v>89210</v>
      </c>
      <c r="AE164" s="39">
        <v>1</v>
      </c>
      <c r="AF164" s="39">
        <v>1</v>
      </c>
      <c r="AG164" s="232">
        <v>1</v>
      </c>
      <c r="AH164" s="39">
        <v>4</v>
      </c>
      <c r="AI164" s="39">
        <v>4</v>
      </c>
      <c r="AJ164" s="37">
        <v>4</v>
      </c>
      <c r="AK164" s="39" t="s">
        <v>144</v>
      </c>
      <c r="AL164" s="453">
        <f t="shared" si="12"/>
        <v>111.65254237288138</v>
      </c>
      <c r="AM164" s="453">
        <f t="shared" si="13"/>
        <v>732.28126666666674</v>
      </c>
      <c r="AN164" s="453">
        <f t="shared" si="10"/>
        <v>20745.183438888889</v>
      </c>
      <c r="AO164" s="473">
        <f t="shared" si="14"/>
        <v>1456.3317333333334</v>
      </c>
      <c r="AP164" s="453">
        <f t="shared" si="11"/>
        <v>89212416</v>
      </c>
    </row>
    <row r="165" spans="1:42" s="64" customFormat="1" ht="13.5" customHeight="1">
      <c r="A165" s="159">
        <v>150</v>
      </c>
      <c r="B165" s="225" t="s">
        <v>154</v>
      </c>
      <c r="C165" s="230">
        <v>412</v>
      </c>
      <c r="D165" s="21">
        <v>1008</v>
      </c>
      <c r="E165" s="21">
        <v>402</v>
      </c>
      <c r="F165" s="229">
        <v>21</v>
      </c>
      <c r="G165" s="228">
        <v>40</v>
      </c>
      <c r="H165" s="222">
        <v>30</v>
      </c>
      <c r="I165" s="224">
        <v>524.20000000000005</v>
      </c>
      <c r="J165" s="21">
        <v>928</v>
      </c>
      <c r="K165" s="21">
        <v>868</v>
      </c>
      <c r="L165" s="21" t="s">
        <v>74</v>
      </c>
      <c r="M165" s="33">
        <v>142</v>
      </c>
      <c r="N165" s="227">
        <v>290</v>
      </c>
      <c r="O165" s="226">
        <v>3.53</v>
      </c>
      <c r="P165" s="226">
        <v>8.58</v>
      </c>
      <c r="Q165" s="225" t="s">
        <v>154</v>
      </c>
      <c r="R165" s="241">
        <v>412</v>
      </c>
      <c r="S165" s="57">
        <v>909800</v>
      </c>
      <c r="T165" s="33">
        <v>18050</v>
      </c>
      <c r="U165" s="33">
        <v>20440</v>
      </c>
      <c r="V165" s="219">
        <v>41.66</v>
      </c>
      <c r="W165" s="224">
        <v>235</v>
      </c>
      <c r="X165" s="33">
        <v>43410</v>
      </c>
      <c r="Y165" s="57">
        <v>2160</v>
      </c>
      <c r="Z165" s="57">
        <v>3348</v>
      </c>
      <c r="AA165" s="224">
        <v>9.1</v>
      </c>
      <c r="AB165" s="219">
        <v>136.1</v>
      </c>
      <c r="AC165" s="219">
        <v>2128</v>
      </c>
      <c r="AD165" s="26">
        <v>101460</v>
      </c>
      <c r="AE165" s="21">
        <v>1</v>
      </c>
      <c r="AF165" s="21">
        <v>1</v>
      </c>
      <c r="AG165" s="222">
        <v>1</v>
      </c>
      <c r="AH165" s="21">
        <v>3</v>
      </c>
      <c r="AI165" s="21">
        <v>4</v>
      </c>
      <c r="AJ165" s="26">
        <v>4</v>
      </c>
      <c r="AK165" s="21" t="s">
        <v>144</v>
      </c>
      <c r="AL165" s="454">
        <f t="shared" si="12"/>
        <v>114.0724914154903</v>
      </c>
      <c r="AM165" s="454">
        <f t="shared" si="13"/>
        <v>1007.0108</v>
      </c>
      <c r="AN165" s="454">
        <f t="shared" si="10"/>
        <v>28885.698899999999</v>
      </c>
      <c r="AO165" s="473">
        <f t="shared" si="14"/>
        <v>2001.6736000000001</v>
      </c>
      <c r="AP165" s="454">
        <f t="shared" si="11"/>
        <v>101455973.75232001</v>
      </c>
    </row>
    <row r="166" spans="1:42" s="231" customFormat="1" ht="13.5" customHeight="1">
      <c r="A166" s="239">
        <v>151</v>
      </c>
      <c r="B166" s="236" t="s">
        <v>153</v>
      </c>
      <c r="C166" s="238">
        <v>477</v>
      </c>
      <c r="D166" s="39">
        <v>1018</v>
      </c>
      <c r="E166" s="39">
        <v>404</v>
      </c>
      <c r="F166" s="229">
        <v>25.5</v>
      </c>
      <c r="G166" s="228">
        <v>45</v>
      </c>
      <c r="H166" s="232">
        <v>30</v>
      </c>
      <c r="I166" s="234">
        <v>608</v>
      </c>
      <c r="J166" s="39">
        <v>928</v>
      </c>
      <c r="K166" s="39">
        <v>868</v>
      </c>
      <c r="L166" s="39" t="s">
        <v>74</v>
      </c>
      <c r="M166" s="41">
        <v>146</v>
      </c>
      <c r="N166" s="238">
        <v>292</v>
      </c>
      <c r="O166" s="237">
        <v>3.5489999999999999</v>
      </c>
      <c r="P166" s="237">
        <v>7.4370000000000003</v>
      </c>
      <c r="Q166" s="236" t="s">
        <v>153</v>
      </c>
      <c r="R166" s="240">
        <v>477</v>
      </c>
      <c r="S166" s="55">
        <v>1047000</v>
      </c>
      <c r="T166" s="41">
        <v>20570</v>
      </c>
      <c r="U166" s="41">
        <v>23530</v>
      </c>
      <c r="V166" s="235">
        <v>41.5</v>
      </c>
      <c r="W166" s="234">
        <v>282.8</v>
      </c>
      <c r="X166" s="41">
        <v>49610</v>
      </c>
      <c r="Y166" s="55">
        <v>2456</v>
      </c>
      <c r="Z166" s="55">
        <v>3838</v>
      </c>
      <c r="AA166" s="234">
        <v>9.0299999999999994</v>
      </c>
      <c r="AB166" s="235">
        <v>150.6</v>
      </c>
      <c r="AC166" s="235">
        <v>3159</v>
      </c>
      <c r="AD166" s="37">
        <v>117050</v>
      </c>
      <c r="AE166" s="39">
        <v>1</v>
      </c>
      <c r="AF166" s="39">
        <v>1</v>
      </c>
      <c r="AG166" s="232">
        <v>1</v>
      </c>
      <c r="AH166" s="39">
        <v>2</v>
      </c>
      <c r="AI166" s="39">
        <v>3</v>
      </c>
      <c r="AJ166" s="37">
        <v>4</v>
      </c>
      <c r="AK166" s="39" t="s">
        <v>144</v>
      </c>
      <c r="AL166" s="453">
        <f t="shared" si="12"/>
        <v>121.99342105263156</v>
      </c>
      <c r="AM166" s="453">
        <f t="shared" si="13"/>
        <v>1496.0446312499998</v>
      </c>
      <c r="AN166" s="453">
        <f t="shared" si="10"/>
        <v>41749.598385937497</v>
      </c>
      <c r="AO166" s="473">
        <f t="shared" si="14"/>
        <v>2967.2171999999996</v>
      </c>
      <c r="AP166" s="453">
        <f t="shared" si="11"/>
        <v>117049900.25148</v>
      </c>
    </row>
    <row r="167" spans="1:42" s="64" customFormat="1" ht="13.5" customHeight="1">
      <c r="A167" s="159">
        <v>152</v>
      </c>
      <c r="B167" s="225" t="s">
        <v>152</v>
      </c>
      <c r="C167" s="230">
        <v>554</v>
      </c>
      <c r="D167" s="21">
        <v>1032</v>
      </c>
      <c r="E167" s="21">
        <v>408</v>
      </c>
      <c r="F167" s="229">
        <v>29.5</v>
      </c>
      <c r="G167" s="228">
        <v>52</v>
      </c>
      <c r="H167" s="222">
        <v>30</v>
      </c>
      <c r="I167" s="224">
        <v>705.8</v>
      </c>
      <c r="J167" s="21">
        <v>928</v>
      </c>
      <c r="K167" s="21">
        <v>868</v>
      </c>
      <c r="L167" s="21" t="s">
        <v>74</v>
      </c>
      <c r="M167" s="33">
        <v>150</v>
      </c>
      <c r="N167" s="227">
        <v>296</v>
      </c>
      <c r="O167" s="226">
        <v>3.585</v>
      </c>
      <c r="P167" s="226">
        <v>6.4710000000000001</v>
      </c>
      <c r="Q167" s="225" t="s">
        <v>152</v>
      </c>
      <c r="R167" s="241">
        <v>554</v>
      </c>
      <c r="S167" s="57">
        <v>1232000</v>
      </c>
      <c r="T167" s="33">
        <v>23880</v>
      </c>
      <c r="U167" s="33">
        <v>27500</v>
      </c>
      <c r="V167" s="219">
        <v>41.79</v>
      </c>
      <c r="W167" s="224">
        <v>328</v>
      </c>
      <c r="X167" s="33">
        <v>59100</v>
      </c>
      <c r="Y167" s="57">
        <v>2897</v>
      </c>
      <c r="Z167" s="57">
        <v>4547</v>
      </c>
      <c r="AA167" s="224">
        <v>9.15</v>
      </c>
      <c r="AB167" s="219">
        <v>168.6</v>
      </c>
      <c r="AC167" s="219">
        <v>4860</v>
      </c>
      <c r="AD167" s="26">
        <v>141330</v>
      </c>
      <c r="AE167" s="21">
        <v>1</v>
      </c>
      <c r="AF167" s="21">
        <v>1</v>
      </c>
      <c r="AG167" s="222">
        <v>1</v>
      </c>
      <c r="AH167" s="21">
        <v>1</v>
      </c>
      <c r="AI167" s="21">
        <v>2</v>
      </c>
      <c r="AJ167" s="26">
        <v>3</v>
      </c>
      <c r="AK167" s="21" t="s">
        <v>144</v>
      </c>
      <c r="AL167" s="454">
        <f t="shared" si="12"/>
        <v>126.37120997449699</v>
      </c>
      <c r="AM167" s="454">
        <f t="shared" si="13"/>
        <v>2331.5842583333338</v>
      </c>
      <c r="AN167" s="454">
        <f t="shared" si="10"/>
        <v>66352.424938861121</v>
      </c>
      <c r="AO167" s="473">
        <f t="shared" si="14"/>
        <v>4618.6697333333332</v>
      </c>
      <c r="AP167" s="454">
        <f t="shared" si="11"/>
        <v>141326870.63039997</v>
      </c>
    </row>
    <row r="168" spans="1:42" s="231" customFormat="1" ht="13.5" customHeight="1">
      <c r="A168" s="239">
        <v>153</v>
      </c>
      <c r="B168" s="236" t="s">
        <v>151</v>
      </c>
      <c r="C168" s="238">
        <v>642</v>
      </c>
      <c r="D168" s="39">
        <v>1048</v>
      </c>
      <c r="E168" s="39">
        <v>412</v>
      </c>
      <c r="F168" s="229">
        <v>34</v>
      </c>
      <c r="G168" s="228">
        <v>60</v>
      </c>
      <c r="H168" s="232">
        <v>30</v>
      </c>
      <c r="I168" s="234">
        <v>817.6</v>
      </c>
      <c r="J168" s="39">
        <v>928</v>
      </c>
      <c r="K168" s="39">
        <v>868</v>
      </c>
      <c r="L168" s="39" t="s">
        <v>74</v>
      </c>
      <c r="M168" s="41">
        <v>154</v>
      </c>
      <c r="N168" s="238">
        <v>300</v>
      </c>
      <c r="O168" s="237">
        <v>3.6240000000000001</v>
      </c>
      <c r="P168" s="237">
        <v>5.6470000000000002</v>
      </c>
      <c r="Q168" s="236" t="s">
        <v>151</v>
      </c>
      <c r="R168" s="240">
        <v>642</v>
      </c>
      <c r="S168" s="55">
        <v>1451000</v>
      </c>
      <c r="T168" s="41">
        <v>27680</v>
      </c>
      <c r="U168" s="41">
        <v>32100</v>
      </c>
      <c r="V168" s="235">
        <v>42.12</v>
      </c>
      <c r="W168" s="234">
        <v>379.6</v>
      </c>
      <c r="X168" s="41">
        <v>70280</v>
      </c>
      <c r="Y168" s="55">
        <v>3412</v>
      </c>
      <c r="Z168" s="55">
        <v>5379</v>
      </c>
      <c r="AA168" s="234">
        <v>9.27</v>
      </c>
      <c r="AB168" s="235">
        <v>189.1</v>
      </c>
      <c r="AC168" s="235">
        <v>7440</v>
      </c>
      <c r="AD168" s="37">
        <v>170670</v>
      </c>
      <c r="AE168" s="39">
        <v>1</v>
      </c>
      <c r="AF168" s="39">
        <v>1</v>
      </c>
      <c r="AG168" s="232">
        <v>1</v>
      </c>
      <c r="AH168" s="39">
        <v>1</v>
      </c>
      <c r="AI168" s="39">
        <v>1</v>
      </c>
      <c r="AJ168" s="37">
        <v>2</v>
      </c>
      <c r="AK168" s="39" t="s">
        <v>144</v>
      </c>
      <c r="AL168" s="453">
        <f t="shared" si="12"/>
        <v>131.38747553816046</v>
      </c>
      <c r="AM168" s="453">
        <f t="shared" si="13"/>
        <v>3613.6058666666668</v>
      </c>
      <c r="AN168" s="453">
        <f t="shared" si="10"/>
        <v>104955.72582222224</v>
      </c>
      <c r="AO168" s="473">
        <f t="shared" si="14"/>
        <v>7148.6037333333334</v>
      </c>
      <c r="AP168" s="453">
        <f t="shared" si="11"/>
        <v>170665424.75008002</v>
      </c>
    </row>
    <row r="169" spans="1:42" s="64" customFormat="1" ht="13.5" customHeight="1">
      <c r="A169" s="159">
        <v>154</v>
      </c>
      <c r="B169" s="225" t="s">
        <v>150</v>
      </c>
      <c r="C169" s="230">
        <v>748</v>
      </c>
      <c r="D169" s="21">
        <v>1068</v>
      </c>
      <c r="E169" s="21">
        <v>417</v>
      </c>
      <c r="F169" s="229">
        <v>39</v>
      </c>
      <c r="G169" s="228">
        <v>70</v>
      </c>
      <c r="H169" s="222">
        <v>30</v>
      </c>
      <c r="I169" s="224">
        <v>953.4</v>
      </c>
      <c r="J169" s="21">
        <v>928</v>
      </c>
      <c r="K169" s="21">
        <v>868</v>
      </c>
      <c r="L169" s="21" t="s">
        <v>74</v>
      </c>
      <c r="M169" s="33">
        <v>160</v>
      </c>
      <c r="N169" s="227">
        <v>304</v>
      </c>
      <c r="O169" s="226">
        <v>3.6739999999999999</v>
      </c>
      <c r="P169" s="226">
        <v>4.9089999999999998</v>
      </c>
      <c r="Q169" s="225" t="s">
        <v>150</v>
      </c>
      <c r="R169" s="241">
        <v>748</v>
      </c>
      <c r="S169" s="57">
        <v>1732000</v>
      </c>
      <c r="T169" s="33">
        <v>32430</v>
      </c>
      <c r="U169" s="33">
        <v>37880</v>
      </c>
      <c r="V169" s="219">
        <v>42.62</v>
      </c>
      <c r="W169" s="224">
        <v>438.9</v>
      </c>
      <c r="X169" s="33">
        <v>85111</v>
      </c>
      <c r="Y169" s="57">
        <v>4082</v>
      </c>
      <c r="Z169" s="57">
        <v>6459</v>
      </c>
      <c r="AA169" s="224">
        <v>9.4499999999999993</v>
      </c>
      <c r="AB169" s="219">
        <v>214.1</v>
      </c>
      <c r="AC169" s="219">
        <v>11670</v>
      </c>
      <c r="AD169" s="26">
        <v>210650</v>
      </c>
      <c r="AE169" s="21">
        <v>1</v>
      </c>
      <c r="AF169" s="21">
        <v>1</v>
      </c>
      <c r="AG169" s="222">
        <v>1</v>
      </c>
      <c r="AH169" s="21">
        <v>1</v>
      </c>
      <c r="AI169" s="21">
        <v>1</v>
      </c>
      <c r="AJ169" s="26">
        <v>1</v>
      </c>
      <c r="AK169" s="21" t="s">
        <v>144</v>
      </c>
      <c r="AL169" s="454">
        <f t="shared" si="12"/>
        <v>136.68512691420176</v>
      </c>
      <c r="AM169" s="454">
        <f t="shared" si="13"/>
        <v>5754.3726999999999</v>
      </c>
      <c r="AN169" s="454">
        <f t="shared" si="10"/>
        <v>172801.09466249999</v>
      </c>
      <c r="AO169" s="473">
        <f t="shared" si="14"/>
        <v>11370.334400000002</v>
      </c>
      <c r="AP169" s="454">
        <f t="shared" si="11"/>
        <v>210647372.23498502</v>
      </c>
    </row>
    <row r="170" spans="1:42" s="231" customFormat="1" ht="13.5" customHeight="1">
      <c r="A170" s="239">
        <v>155</v>
      </c>
      <c r="B170" s="236" t="s">
        <v>149</v>
      </c>
      <c r="C170" s="238">
        <v>883</v>
      </c>
      <c r="D170" s="39">
        <v>1092</v>
      </c>
      <c r="E170" s="39">
        <v>424</v>
      </c>
      <c r="F170" s="229">
        <v>45.5</v>
      </c>
      <c r="G170" s="228">
        <v>82</v>
      </c>
      <c r="H170" s="232">
        <v>30</v>
      </c>
      <c r="I170" s="234">
        <v>1125.3</v>
      </c>
      <c r="J170" s="39">
        <v>928</v>
      </c>
      <c r="K170" s="39">
        <v>868</v>
      </c>
      <c r="L170" s="39" t="s">
        <v>74</v>
      </c>
      <c r="M170" s="41">
        <v>166</v>
      </c>
      <c r="N170" s="238">
        <v>312</v>
      </c>
      <c r="O170" s="237">
        <v>3.7370000000000001</v>
      </c>
      <c r="P170" s="237">
        <v>4.2309999999999999</v>
      </c>
      <c r="Q170" s="236" t="s">
        <v>149</v>
      </c>
      <c r="R170" s="240">
        <v>883</v>
      </c>
      <c r="S170" s="55">
        <v>2096000</v>
      </c>
      <c r="T170" s="41">
        <v>38390</v>
      </c>
      <c r="U170" s="41">
        <v>45260</v>
      </c>
      <c r="V170" s="235">
        <v>43.16</v>
      </c>
      <c r="W170" s="234">
        <v>516.5</v>
      </c>
      <c r="X170" s="41">
        <v>105000</v>
      </c>
      <c r="Y170" s="55">
        <v>4952</v>
      </c>
      <c r="Z170" s="55">
        <v>7874</v>
      </c>
      <c r="AA170" s="234">
        <v>9.66</v>
      </c>
      <c r="AB170" s="235">
        <v>244.6</v>
      </c>
      <c r="AC170" s="235">
        <v>18750</v>
      </c>
      <c r="AD170" s="37">
        <v>265670</v>
      </c>
      <c r="AE170" s="39">
        <v>1</v>
      </c>
      <c r="AF170" s="39">
        <v>1</v>
      </c>
      <c r="AG170" s="232" t="s">
        <v>19</v>
      </c>
      <c r="AH170" s="39">
        <v>1</v>
      </c>
      <c r="AI170" s="39">
        <v>1</v>
      </c>
      <c r="AJ170" s="37" t="s">
        <v>19</v>
      </c>
      <c r="AK170" s="39"/>
      <c r="AL170" s="453">
        <f t="shared" si="12"/>
        <v>143.79614325068871</v>
      </c>
      <c r="AM170" s="453">
        <f t="shared" si="13"/>
        <v>9378.3067124999998</v>
      </c>
      <c r="AN170" s="453">
        <f t="shared" si="10"/>
        <v>291993.5187540417</v>
      </c>
      <c r="AO170" s="473">
        <f t="shared" si="14"/>
        <v>18499.143333333333</v>
      </c>
      <c r="AP170" s="453">
        <f t="shared" si="11"/>
        <v>265670252.18986666</v>
      </c>
    </row>
    <row r="171" spans="1:42" s="64" customFormat="1" ht="13.5" hidden="1" customHeight="1">
      <c r="A171" s="159">
        <v>156</v>
      </c>
      <c r="B171" s="225"/>
      <c r="C171" s="230"/>
      <c r="D171" s="21"/>
      <c r="E171" s="21"/>
      <c r="F171" s="229"/>
      <c r="G171" s="228"/>
      <c r="H171" s="222"/>
      <c r="I171" s="224"/>
      <c r="J171" s="21"/>
      <c r="K171" s="21"/>
      <c r="L171" s="21"/>
      <c r="M171" s="33"/>
      <c r="N171" s="227"/>
      <c r="O171" s="226"/>
      <c r="P171" s="226"/>
      <c r="Q171" s="225"/>
      <c r="R171" s="241"/>
      <c r="S171" s="57"/>
      <c r="T171" s="33"/>
      <c r="U171" s="33"/>
      <c r="V171" s="219"/>
      <c r="W171" s="224"/>
      <c r="X171" s="33"/>
      <c r="Y171" s="57"/>
      <c r="Z171" s="57"/>
      <c r="AA171" s="224"/>
      <c r="AB171" s="219"/>
      <c r="AC171" s="219"/>
      <c r="AD171" s="26"/>
      <c r="AE171" s="21"/>
      <c r="AF171" s="21"/>
      <c r="AG171" s="222"/>
      <c r="AH171" s="21"/>
      <c r="AI171" s="21"/>
      <c r="AJ171" s="26"/>
      <c r="AK171" s="21"/>
      <c r="AL171" s="454" t="e">
        <f t="shared" si="12"/>
        <v>#DIV/0!</v>
      </c>
      <c r="AM171" s="454">
        <f t="shared" si="13"/>
        <v>0</v>
      </c>
      <c r="AN171" s="454">
        <f t="shared" si="10"/>
        <v>0</v>
      </c>
      <c r="AO171" s="473">
        <f t="shared" si="14"/>
        <v>0</v>
      </c>
      <c r="AP171" s="454">
        <f t="shared" si="11"/>
        <v>0</v>
      </c>
    </row>
    <row r="172" spans="1:42" s="231" customFormat="1" ht="13.5" customHeight="1">
      <c r="A172" s="239">
        <v>157</v>
      </c>
      <c r="B172" s="236" t="s">
        <v>148</v>
      </c>
      <c r="C172" s="238">
        <v>343</v>
      </c>
      <c r="D172" s="39">
        <v>1090</v>
      </c>
      <c r="E172" s="39">
        <v>400</v>
      </c>
      <c r="F172" s="229">
        <v>18</v>
      </c>
      <c r="G172" s="228">
        <v>31</v>
      </c>
      <c r="H172" s="232">
        <v>20</v>
      </c>
      <c r="I172" s="234">
        <v>436.5</v>
      </c>
      <c r="J172" s="39">
        <v>1028</v>
      </c>
      <c r="K172" s="39">
        <v>988</v>
      </c>
      <c r="L172" s="39" t="s">
        <v>74</v>
      </c>
      <c r="M172" s="41">
        <v>116</v>
      </c>
      <c r="N172" s="238">
        <v>294</v>
      </c>
      <c r="O172" s="237">
        <v>3.71</v>
      </c>
      <c r="P172" s="237">
        <v>10.83</v>
      </c>
      <c r="Q172" s="236" t="s">
        <v>148</v>
      </c>
      <c r="R172" s="240">
        <v>343</v>
      </c>
      <c r="S172" s="55">
        <v>867400</v>
      </c>
      <c r="T172" s="41">
        <v>15920</v>
      </c>
      <c r="U172" s="41">
        <v>18060</v>
      </c>
      <c r="V172" s="235">
        <v>44.58</v>
      </c>
      <c r="W172" s="234">
        <v>206.5</v>
      </c>
      <c r="X172" s="41">
        <v>33120</v>
      </c>
      <c r="Y172" s="55">
        <v>1656</v>
      </c>
      <c r="Z172" s="55">
        <v>2568</v>
      </c>
      <c r="AA172" s="234">
        <v>8.7100000000000009</v>
      </c>
      <c r="AB172" s="235">
        <v>103.4</v>
      </c>
      <c r="AC172" s="235">
        <v>1037</v>
      </c>
      <c r="AD172" s="37">
        <v>92710</v>
      </c>
      <c r="AE172" s="39">
        <v>1</v>
      </c>
      <c r="AF172" s="39">
        <v>1</v>
      </c>
      <c r="AG172" s="232">
        <v>2</v>
      </c>
      <c r="AH172" s="39">
        <v>4</v>
      </c>
      <c r="AI172" s="39">
        <v>4</v>
      </c>
      <c r="AJ172" s="37">
        <v>4</v>
      </c>
      <c r="AK172" s="39" t="s">
        <v>144</v>
      </c>
      <c r="AL172" s="453">
        <f t="shared" si="12"/>
        <v>131.25429553264604</v>
      </c>
      <c r="AM172" s="453">
        <f t="shared" si="13"/>
        <v>500.14813333333336</v>
      </c>
      <c r="AN172" s="453">
        <f t="shared" si="10"/>
        <v>13249.022344444445</v>
      </c>
      <c r="AO172" s="473">
        <f t="shared" si="14"/>
        <v>994.26986666666664</v>
      </c>
      <c r="AP172" s="453">
        <f t="shared" si="11"/>
        <v>92709096</v>
      </c>
    </row>
    <row r="173" spans="1:42" s="64" customFormat="1" ht="13.5" customHeight="1">
      <c r="A173" s="159">
        <v>158</v>
      </c>
      <c r="B173" s="225" t="s">
        <v>147</v>
      </c>
      <c r="C173" s="230">
        <v>390</v>
      </c>
      <c r="D173" s="21">
        <v>1100</v>
      </c>
      <c r="E173" s="21">
        <v>400</v>
      </c>
      <c r="F173" s="229">
        <v>20</v>
      </c>
      <c r="G173" s="228">
        <v>36</v>
      </c>
      <c r="H173" s="222">
        <v>20</v>
      </c>
      <c r="I173" s="224">
        <v>497</v>
      </c>
      <c r="J173" s="21">
        <v>1028</v>
      </c>
      <c r="K173" s="21">
        <v>988</v>
      </c>
      <c r="L173" s="21" t="s">
        <v>74</v>
      </c>
      <c r="M173" s="33">
        <v>118</v>
      </c>
      <c r="N173" s="227">
        <v>294</v>
      </c>
      <c r="O173" s="226">
        <v>3.726</v>
      </c>
      <c r="P173" s="226">
        <v>9.5489999999999995</v>
      </c>
      <c r="Q173" s="225" t="s">
        <v>147</v>
      </c>
      <c r="R173" s="53">
        <v>390</v>
      </c>
      <c r="S173" s="57">
        <v>1005000</v>
      </c>
      <c r="T173" s="33">
        <v>18280</v>
      </c>
      <c r="U173" s="33">
        <v>20780</v>
      </c>
      <c r="V173" s="219">
        <v>44.98</v>
      </c>
      <c r="W173" s="224">
        <v>230.6</v>
      </c>
      <c r="X173" s="33">
        <v>38480</v>
      </c>
      <c r="Y173" s="57">
        <v>1924</v>
      </c>
      <c r="Z173" s="57">
        <v>2988</v>
      </c>
      <c r="AA173" s="224">
        <v>8.8000000000000007</v>
      </c>
      <c r="AB173" s="31">
        <v>115.4</v>
      </c>
      <c r="AC173" s="31">
        <v>1564</v>
      </c>
      <c r="AD173" s="223">
        <v>108680</v>
      </c>
      <c r="AE173" s="21">
        <v>1</v>
      </c>
      <c r="AF173" s="21">
        <v>1</v>
      </c>
      <c r="AG173" s="222">
        <v>1</v>
      </c>
      <c r="AH173" s="21">
        <v>4</v>
      </c>
      <c r="AI173" s="21">
        <v>4</v>
      </c>
      <c r="AJ173" s="26">
        <v>4</v>
      </c>
      <c r="AK173" s="21" t="s">
        <v>144</v>
      </c>
      <c r="AL173" s="454">
        <f t="shared" si="12"/>
        <v>131.89134808853117</v>
      </c>
      <c r="AM173" s="454">
        <f t="shared" si="13"/>
        <v>763.94666666666672</v>
      </c>
      <c r="AN173" s="454">
        <f t="shared" si="10"/>
        <v>20747.822222222221</v>
      </c>
      <c r="AO173" s="473">
        <f t="shared" si="14"/>
        <v>1518.2933333333333</v>
      </c>
      <c r="AP173" s="454">
        <f t="shared" si="11"/>
        <v>108681216</v>
      </c>
    </row>
    <row r="174" spans="1:42" s="231" customFormat="1" ht="13.5" customHeight="1">
      <c r="A174" s="239">
        <v>159</v>
      </c>
      <c r="B174" s="236" t="s">
        <v>146</v>
      </c>
      <c r="C174" s="238">
        <v>433</v>
      </c>
      <c r="D174" s="39">
        <v>1108</v>
      </c>
      <c r="E174" s="39">
        <v>402</v>
      </c>
      <c r="F174" s="229">
        <v>22</v>
      </c>
      <c r="G174" s="228">
        <v>40</v>
      </c>
      <c r="H174" s="232">
        <v>20</v>
      </c>
      <c r="I174" s="234">
        <v>551.20000000000005</v>
      </c>
      <c r="J174" s="39">
        <v>1028</v>
      </c>
      <c r="K174" s="39">
        <v>988</v>
      </c>
      <c r="L174" s="39" t="s">
        <v>74</v>
      </c>
      <c r="M174" s="41">
        <v>122</v>
      </c>
      <c r="N174" s="238">
        <v>290</v>
      </c>
      <c r="O174" s="237">
        <v>3.746</v>
      </c>
      <c r="P174" s="237">
        <v>8.657</v>
      </c>
      <c r="Q174" s="236" t="s">
        <v>146</v>
      </c>
      <c r="R174" s="52">
        <v>433</v>
      </c>
      <c r="S174" s="55">
        <v>1126000</v>
      </c>
      <c r="T174" s="41">
        <v>20320</v>
      </c>
      <c r="U174" s="41">
        <v>23160</v>
      </c>
      <c r="V174" s="235">
        <v>45.19</v>
      </c>
      <c r="W174" s="234">
        <v>254.4</v>
      </c>
      <c r="X174" s="41">
        <v>43410</v>
      </c>
      <c r="Y174" s="55">
        <v>2160</v>
      </c>
      <c r="Z174" s="55">
        <v>3362</v>
      </c>
      <c r="AA174" s="234">
        <v>8.8699999999999992</v>
      </c>
      <c r="AB174" s="49">
        <v>125.4</v>
      </c>
      <c r="AC174" s="49">
        <v>2130</v>
      </c>
      <c r="AD174" s="233">
        <v>123500</v>
      </c>
      <c r="AE174" s="39">
        <v>1</v>
      </c>
      <c r="AF174" s="39">
        <v>1</v>
      </c>
      <c r="AG174" s="232">
        <v>1</v>
      </c>
      <c r="AH174" s="39">
        <v>4</v>
      </c>
      <c r="AI174" s="39">
        <v>4</v>
      </c>
      <c r="AJ174" s="37">
        <v>4</v>
      </c>
      <c r="AK174" s="39" t="s">
        <v>144</v>
      </c>
      <c r="AL174" s="453">
        <f t="shared" si="12"/>
        <v>133.82583454281573</v>
      </c>
      <c r="AM174" s="453">
        <f t="shared" si="13"/>
        <v>1047.1344000000001</v>
      </c>
      <c r="AN174" s="453">
        <f t="shared" si="10"/>
        <v>28889.042533333333</v>
      </c>
      <c r="AO174" s="473">
        <f t="shared" si="14"/>
        <v>2080.0714666666668</v>
      </c>
      <c r="AP174" s="453">
        <f t="shared" si="11"/>
        <v>123500698.60032</v>
      </c>
    </row>
    <row r="175" spans="1:42" s="64" customFormat="1" ht="13.5" customHeight="1">
      <c r="A175" s="159">
        <v>160</v>
      </c>
      <c r="B175" s="225" t="s">
        <v>145</v>
      </c>
      <c r="C175" s="230">
        <v>499</v>
      </c>
      <c r="D175" s="21">
        <v>1118</v>
      </c>
      <c r="E175" s="21">
        <v>405</v>
      </c>
      <c r="F175" s="229">
        <v>26</v>
      </c>
      <c r="G175" s="228">
        <v>45</v>
      </c>
      <c r="H175" s="222">
        <v>20</v>
      </c>
      <c r="I175" s="224">
        <v>635.20000000000005</v>
      </c>
      <c r="J175" s="21">
        <v>1028</v>
      </c>
      <c r="K175" s="21">
        <v>988</v>
      </c>
      <c r="L175" s="21" t="s">
        <v>74</v>
      </c>
      <c r="M175" s="33">
        <v>126</v>
      </c>
      <c r="N175" s="227">
        <v>294</v>
      </c>
      <c r="O175" s="226">
        <v>3.77</v>
      </c>
      <c r="P175" s="226">
        <v>7.56</v>
      </c>
      <c r="Q175" s="225" t="s">
        <v>145</v>
      </c>
      <c r="R175" s="53">
        <v>499</v>
      </c>
      <c r="S175" s="57">
        <v>1294000</v>
      </c>
      <c r="T175" s="33">
        <v>23150</v>
      </c>
      <c r="U175" s="33">
        <v>26600</v>
      </c>
      <c r="V175" s="219">
        <v>45.14</v>
      </c>
      <c r="W175" s="224">
        <v>300.39999999999998</v>
      </c>
      <c r="X175" s="33">
        <v>49980</v>
      </c>
      <c r="Y175" s="57">
        <v>2468</v>
      </c>
      <c r="Z175" s="57">
        <v>3870</v>
      </c>
      <c r="AA175" s="224">
        <v>8.8699999999999992</v>
      </c>
      <c r="AB175" s="31">
        <v>139.4</v>
      </c>
      <c r="AC175" s="31">
        <v>3135</v>
      </c>
      <c r="AD175" s="223">
        <v>143410</v>
      </c>
      <c r="AE175" s="21">
        <v>1</v>
      </c>
      <c r="AF175" s="21">
        <v>1</v>
      </c>
      <c r="AG175" s="222">
        <v>1</v>
      </c>
      <c r="AH175" s="21">
        <v>2</v>
      </c>
      <c r="AI175" s="21">
        <v>4</v>
      </c>
      <c r="AJ175" s="26">
        <v>4</v>
      </c>
      <c r="AK175" s="21" t="s">
        <v>144</v>
      </c>
      <c r="AL175" s="454">
        <f t="shared" si="12"/>
        <v>140.23425692695213</v>
      </c>
      <c r="AM175" s="454">
        <f t="shared" si="13"/>
        <v>1544.5049666666666</v>
      </c>
      <c r="AN175" s="454">
        <f t="shared" si="10"/>
        <v>42064.006598784719</v>
      </c>
      <c r="AO175" s="473">
        <f t="shared" si="14"/>
        <v>3062.6459333333332</v>
      </c>
      <c r="AP175" s="454">
        <f t="shared" si="11"/>
        <v>143405492.59898436</v>
      </c>
    </row>
    <row r="176" spans="1:42" s="217" customFormat="1" ht="13.5" customHeight="1" thickBot="1">
      <c r="B176" s="24"/>
      <c r="C176" s="143"/>
      <c r="D176" s="22"/>
      <c r="E176" s="22"/>
      <c r="F176" s="221"/>
      <c r="G176" s="220"/>
      <c r="H176" s="23"/>
      <c r="I176" s="34"/>
      <c r="J176" s="22"/>
      <c r="K176" s="22"/>
      <c r="L176" s="22"/>
      <c r="M176" s="29"/>
      <c r="N176" s="32"/>
      <c r="O176" s="59"/>
      <c r="P176" s="59"/>
      <c r="Q176" s="24"/>
      <c r="R176" s="53"/>
      <c r="S176" s="30"/>
      <c r="T176" s="22"/>
      <c r="U176" s="22"/>
      <c r="V176" s="31"/>
      <c r="W176" s="34"/>
      <c r="X176" s="22"/>
      <c r="Y176" s="30"/>
      <c r="Z176" s="22"/>
      <c r="AA176" s="34"/>
      <c r="AB176" s="31"/>
      <c r="AC176" s="219"/>
      <c r="AD176" s="26"/>
      <c r="AE176" s="19"/>
      <c r="AF176" s="19"/>
      <c r="AG176" s="68"/>
      <c r="AH176" s="19"/>
      <c r="AI176" s="19"/>
      <c r="AJ176" s="17"/>
      <c r="AK176" s="218"/>
      <c r="AO176" s="474"/>
    </row>
    <row r="177" spans="2:41" s="11" customFormat="1" ht="13.5" customHeight="1" thickTop="1">
      <c r="B177" s="9"/>
      <c r="C177" s="10"/>
      <c r="D177" s="10"/>
      <c r="E177" s="10"/>
      <c r="F177" s="206"/>
      <c r="G177" s="205"/>
      <c r="I177" s="10"/>
      <c r="J177" s="10"/>
      <c r="K177" s="10"/>
      <c r="L177" s="10"/>
      <c r="M177" s="204"/>
      <c r="N177" s="10"/>
      <c r="O177" s="203"/>
      <c r="P177" s="10"/>
      <c r="Q177" s="9"/>
      <c r="R177" s="10"/>
      <c r="S177" s="10"/>
      <c r="T177" s="10"/>
      <c r="U177" s="10"/>
      <c r="V177" s="10"/>
      <c r="W177" s="10"/>
      <c r="X177" s="10"/>
      <c r="Y177" s="10"/>
      <c r="Z177" s="10"/>
      <c r="AA177" s="203"/>
      <c r="AB177" s="10"/>
      <c r="AC177" s="8"/>
      <c r="AD177" s="8"/>
      <c r="AE177" s="8"/>
      <c r="AF177" s="8"/>
      <c r="AG177" s="8"/>
      <c r="AH177" s="8"/>
      <c r="AI177" s="8"/>
      <c r="AJ177" s="8"/>
      <c r="AK177" s="10"/>
      <c r="AO177" s="475"/>
    </row>
    <row r="178" spans="2:41" s="11" customFormat="1" ht="13.5" hidden="1" customHeight="1">
      <c r="B178" s="9"/>
      <c r="C178" s="10"/>
      <c r="D178" s="10"/>
      <c r="E178" s="10"/>
      <c r="F178" s="206"/>
      <c r="G178" s="205"/>
      <c r="I178" s="10"/>
      <c r="J178" s="10"/>
      <c r="K178" s="10"/>
      <c r="L178" s="10"/>
      <c r="M178" s="204"/>
      <c r="N178" s="10"/>
      <c r="O178" s="203"/>
      <c r="P178" s="10"/>
      <c r="Q178" s="9"/>
      <c r="R178" s="10"/>
      <c r="S178" s="10"/>
      <c r="T178" s="10"/>
      <c r="U178" s="10"/>
      <c r="V178" s="10"/>
      <c r="W178" s="10"/>
      <c r="X178" s="10"/>
      <c r="Y178" s="10"/>
      <c r="Z178" s="10"/>
      <c r="AA178" s="203"/>
      <c r="AB178" s="10"/>
      <c r="AC178" s="8"/>
      <c r="AD178" s="8"/>
      <c r="AE178" s="8"/>
      <c r="AF178" s="8"/>
      <c r="AG178" s="8"/>
      <c r="AH178" s="8"/>
      <c r="AI178" s="8"/>
      <c r="AJ178" s="8"/>
      <c r="AK178" s="10"/>
      <c r="AO178" s="475"/>
    </row>
    <row r="179" spans="2:41" ht="13.5" hidden="1" customHeight="1"/>
    <row r="180" spans="2:41" ht="13.5" hidden="1" customHeight="1"/>
    <row r="181" spans="2:41" ht="13.5" hidden="1" customHeight="1"/>
    <row r="182" spans="2:41" ht="13.5" hidden="1" customHeight="1">
      <c r="B182" s="212"/>
      <c r="C182" s="5"/>
      <c r="D182" s="5"/>
      <c r="E182" s="5"/>
      <c r="F182" s="213"/>
      <c r="G182" s="216"/>
      <c r="H182" s="5"/>
      <c r="I182" s="215"/>
      <c r="J182" s="5"/>
      <c r="K182" s="5"/>
      <c r="L182" s="212"/>
      <c r="M182" s="214"/>
      <c r="R182" s="5"/>
      <c r="S182" s="7"/>
      <c r="T182" s="7"/>
      <c r="U182" s="7"/>
      <c r="V182" s="7"/>
      <c r="W182" s="7"/>
      <c r="X182" s="5"/>
      <c r="Y182" s="7"/>
      <c r="Z182" s="7"/>
      <c r="AA182" s="7"/>
      <c r="AB182" s="7"/>
      <c r="AC182" s="6"/>
      <c r="AD182" s="6"/>
      <c r="AE182" s="5"/>
    </row>
    <row r="183" spans="2:41" ht="13.5" hidden="1" customHeight="1">
      <c r="B183" s="5"/>
      <c r="C183" s="5"/>
      <c r="D183" s="5"/>
      <c r="E183" s="5"/>
      <c r="F183" s="209"/>
      <c r="G183" s="216"/>
      <c r="H183" s="5"/>
      <c r="I183" s="215"/>
      <c r="J183" s="5"/>
      <c r="K183" s="5"/>
      <c r="L183" s="5"/>
      <c r="M183" s="214"/>
      <c r="R183" s="5"/>
      <c r="S183" s="7"/>
      <c r="T183" s="7"/>
      <c r="U183" s="7"/>
      <c r="V183" s="7"/>
      <c r="W183" s="7"/>
      <c r="X183" s="5"/>
      <c r="Y183" s="7"/>
      <c r="Z183" s="7"/>
      <c r="AA183" s="7"/>
      <c r="AB183" s="7"/>
      <c r="AC183" s="6"/>
      <c r="AD183" s="6"/>
      <c r="AE183" s="5"/>
    </row>
    <row r="184" spans="2:41" ht="13.5" hidden="1" customHeight="1">
      <c r="B184" s="212"/>
      <c r="C184" s="5"/>
      <c r="D184" s="5"/>
      <c r="E184" s="5"/>
      <c r="F184" s="213"/>
      <c r="G184" s="208"/>
      <c r="H184" s="5"/>
      <c r="I184" s="207"/>
      <c r="J184" s="5"/>
      <c r="K184" s="5"/>
      <c r="L184" s="212"/>
      <c r="N184" s="7"/>
      <c r="O184" s="211"/>
      <c r="P184" s="7"/>
      <c r="Q184" s="210"/>
      <c r="R184" s="5"/>
      <c r="S184" s="7"/>
      <c r="T184" s="7"/>
      <c r="U184" s="7"/>
      <c r="V184" s="7"/>
      <c r="W184" s="7"/>
      <c r="X184" s="5"/>
      <c r="Y184" s="7"/>
      <c r="Z184" s="7"/>
      <c r="AA184" s="7"/>
      <c r="AB184" s="7"/>
      <c r="AC184" s="6"/>
      <c r="AD184" s="6"/>
      <c r="AE184" s="5"/>
      <c r="AF184" s="6"/>
      <c r="AG184" s="6"/>
      <c r="AH184" s="6"/>
      <c r="AI184" s="6"/>
      <c r="AJ184" s="6"/>
      <c r="AK184" s="7"/>
    </row>
    <row r="185" spans="2:41" ht="13.5" hidden="1" customHeight="1">
      <c r="B185" s="5"/>
      <c r="C185" s="5"/>
      <c r="D185" s="5"/>
      <c r="E185" s="5"/>
      <c r="F185" s="209"/>
      <c r="G185" s="208"/>
      <c r="H185" s="5"/>
      <c r="I185" s="207"/>
      <c r="J185" s="5"/>
      <c r="K185" s="5"/>
      <c r="L185" s="5"/>
      <c r="N185" s="7"/>
      <c r="O185" s="211"/>
      <c r="P185" s="7"/>
      <c r="Q185" s="210"/>
      <c r="R185" s="5"/>
      <c r="S185" s="7"/>
      <c r="T185" s="7"/>
      <c r="U185" s="7"/>
      <c r="V185" s="7"/>
      <c r="W185" s="7"/>
      <c r="X185" s="5"/>
      <c r="Y185" s="7"/>
      <c r="Z185" s="7"/>
      <c r="AA185" s="7"/>
      <c r="AB185" s="7"/>
      <c r="AC185" s="6"/>
      <c r="AD185" s="6"/>
      <c r="AE185" s="5"/>
      <c r="AF185" s="6"/>
      <c r="AG185" s="6"/>
      <c r="AH185" s="6"/>
      <c r="AI185" s="6"/>
      <c r="AJ185" s="6"/>
      <c r="AK185" s="7"/>
    </row>
    <row r="186" spans="2:41" ht="13.5" hidden="1" customHeight="1"/>
    <row r="187" spans="2:41" s="7" customFormat="1" ht="13.5" hidden="1" customHeight="1">
      <c r="B187" s="9"/>
      <c r="C187" s="10"/>
      <c r="D187" s="10"/>
      <c r="E187" s="10"/>
      <c r="F187" s="206"/>
      <c r="G187" s="205"/>
      <c r="H187" s="11"/>
      <c r="I187" s="10"/>
      <c r="J187" s="10"/>
      <c r="K187" s="10"/>
      <c r="L187" s="10"/>
      <c r="M187" s="204"/>
      <c r="N187" s="10"/>
      <c r="O187" s="203"/>
      <c r="P187" s="10"/>
      <c r="Q187" s="9"/>
      <c r="R187" s="10"/>
      <c r="S187" s="10"/>
      <c r="T187" s="10"/>
      <c r="U187" s="10"/>
      <c r="V187" s="10"/>
      <c r="W187" s="10"/>
      <c r="X187" s="10"/>
      <c r="Y187" s="10"/>
      <c r="Z187" s="10"/>
      <c r="AA187" s="203"/>
      <c r="AB187" s="10"/>
      <c r="AC187" s="8"/>
      <c r="AD187" s="8"/>
      <c r="AE187" s="8"/>
      <c r="AF187" s="8"/>
      <c r="AG187" s="8"/>
      <c r="AH187" s="8"/>
      <c r="AI187" s="8"/>
      <c r="AJ187" s="8"/>
      <c r="AK187" s="10"/>
      <c r="AO187" s="476"/>
    </row>
    <row r="188" spans="2:41" s="7" customFormat="1" ht="13.5" hidden="1" customHeight="1">
      <c r="B188" s="5"/>
      <c r="C188" s="5"/>
      <c r="D188" s="5"/>
      <c r="E188" s="5"/>
      <c r="F188" s="209"/>
      <c r="G188" s="208"/>
      <c r="H188" s="5"/>
      <c r="I188" s="207"/>
      <c r="J188" s="5"/>
      <c r="K188" s="5"/>
      <c r="L188" s="5"/>
      <c r="M188" s="204"/>
      <c r="N188" s="10"/>
      <c r="O188" s="203"/>
      <c r="P188" s="10"/>
      <c r="Q188" s="9"/>
      <c r="R188" s="10"/>
      <c r="S188" s="10"/>
      <c r="T188" s="10"/>
      <c r="U188" s="10"/>
      <c r="V188" s="10"/>
      <c r="W188" s="10"/>
      <c r="X188" s="10"/>
      <c r="Y188" s="10"/>
      <c r="Z188" s="10"/>
      <c r="AA188" s="203"/>
      <c r="AB188" s="10"/>
      <c r="AC188" s="8"/>
      <c r="AD188" s="8"/>
      <c r="AE188" s="8"/>
      <c r="AF188" s="8"/>
      <c r="AG188" s="8"/>
      <c r="AH188" s="8"/>
      <c r="AI188" s="8"/>
      <c r="AJ188" s="8"/>
      <c r="AK188" s="10"/>
      <c r="AO188" s="476"/>
    </row>
    <row r="189" spans="2:41" ht="13.5" hidden="1" customHeight="1">
      <c r="B189" s="5"/>
      <c r="C189" s="5"/>
      <c r="D189" s="5"/>
      <c r="E189" s="5"/>
      <c r="F189" s="209"/>
      <c r="G189" s="208"/>
      <c r="H189" s="5"/>
      <c r="I189" s="207"/>
      <c r="J189" s="5"/>
      <c r="K189" s="5"/>
      <c r="L189" s="5"/>
    </row>
    <row r="190" spans="2:41" ht="13.5" hidden="1" customHeight="1">
      <c r="B190" s="5"/>
      <c r="C190" s="5"/>
      <c r="D190" s="5"/>
      <c r="E190" s="5"/>
      <c r="F190" s="209"/>
      <c r="G190" s="208"/>
      <c r="H190" s="5"/>
      <c r="I190" s="207"/>
      <c r="J190" s="5"/>
      <c r="K190" s="5"/>
      <c r="L190" s="5"/>
    </row>
    <row r="191" spans="2:41" ht="13.5" hidden="1" customHeight="1"/>
    <row r="192" spans="2:41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</sheetData>
  <pageMargins left="0.75" right="0.75" top="1" bottom="1" header="0.4921259845" footer="0.4921259845"/>
  <pageSetup paperSize="9" scale="57" orientation="landscape" horizontalDpi="4294967292" verticalDpi="4294967292" r:id="rId1"/>
  <headerFooter alignWithMargins="0">
    <oddFooter>&amp;LLe &amp;D&amp;CProfilés &amp;A du &amp;F&amp;RPage &amp;P sur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1"/>
  <sheetViews>
    <sheetView topLeftCell="K1" zoomScaleNormal="100" workbookViewId="0">
      <pane ySplit="12" topLeftCell="A13" activePane="bottomLeft" state="frozen"/>
      <selection activeCell="U9" sqref="U9"/>
      <selection pane="bottomLeft" activeCell="AM12" sqref="AM12"/>
    </sheetView>
  </sheetViews>
  <sheetFormatPr defaultColWidth="7.140625" defaultRowHeight="0" customHeight="1" zeroHeight="1"/>
  <cols>
    <col min="1" max="1" width="19.140625" style="312" customWidth="1"/>
    <col min="2" max="2" width="5.7109375" style="408" customWidth="1"/>
    <col min="3" max="3" width="5.140625" style="2" customWidth="1"/>
    <col min="4" max="4" width="4.140625" style="2" customWidth="1"/>
    <col min="5" max="5" width="4.7109375" style="409" customWidth="1"/>
    <col min="6" max="6" width="5.7109375" style="409" customWidth="1"/>
    <col min="7" max="7" width="3.85546875" style="2" customWidth="1"/>
    <col min="8" max="8" width="7.7109375" style="2" customWidth="1"/>
    <col min="9" max="10" width="6.28515625" style="2" customWidth="1"/>
    <col min="11" max="11" width="4.42578125" style="2" customWidth="1"/>
    <col min="12" max="12" width="5.7109375" style="408" customWidth="1"/>
    <col min="13" max="13" width="6" style="2" customWidth="1"/>
    <col min="14" max="15" width="6.28515625" style="2" customWidth="1"/>
    <col min="16" max="16" width="12.5703125" style="312" customWidth="1"/>
    <col min="17" max="17" width="5.7109375" style="408" customWidth="1"/>
    <col min="18" max="18" width="7.28515625" style="2" customWidth="1"/>
    <col min="19" max="20" width="5.42578125" style="2" customWidth="1"/>
    <col min="21" max="21" width="4.85546875" style="2" customWidth="1"/>
    <col min="22" max="22" width="5.7109375" style="2" customWidth="1"/>
    <col min="23" max="23" width="7.85546875" style="2" customWidth="1"/>
    <col min="24" max="25" width="6.42578125" style="2" customWidth="1"/>
    <col min="26" max="26" width="4.85546875" style="2" customWidth="1"/>
    <col min="27" max="27" width="5.7109375" style="2" customWidth="1"/>
    <col min="28" max="29" width="6.85546875" style="2" customWidth="1"/>
    <col min="30" max="34" width="3.85546875" style="2" customWidth="1"/>
    <col min="35" max="35" width="3.140625" style="2" bestFit="1" customWidth="1"/>
    <col min="36" max="36" width="7.140625" style="407"/>
    <col min="37" max="40" width="7.140625" style="2"/>
    <col min="41" max="41" width="10" style="2" bestFit="1" customWidth="1"/>
    <col min="42" max="16384" width="7.140625" style="2"/>
  </cols>
  <sheetData>
    <row r="1" spans="1:41" s="357" customFormat="1" ht="18.75" customHeight="1">
      <c r="A1" s="364"/>
      <c r="B1" s="286"/>
      <c r="C1" s="286"/>
      <c r="D1" s="286"/>
      <c r="E1" s="364"/>
      <c r="F1" s="362"/>
      <c r="G1" s="362"/>
      <c r="H1" s="362"/>
      <c r="I1" s="286"/>
      <c r="J1" s="286"/>
      <c r="K1" s="364"/>
      <c r="L1" s="362"/>
      <c r="M1" s="362"/>
      <c r="N1" s="111"/>
      <c r="O1" s="111"/>
      <c r="P1" s="111"/>
      <c r="Q1" s="439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438"/>
    </row>
    <row r="2" spans="1:41" s="357" customFormat="1" ht="20.25">
      <c r="A2" s="116" t="s">
        <v>290</v>
      </c>
      <c r="B2" s="286"/>
      <c r="C2" s="286"/>
      <c r="D2" s="286"/>
      <c r="E2" s="364"/>
      <c r="F2" s="362"/>
      <c r="G2" s="362"/>
      <c r="H2" s="362"/>
      <c r="I2" s="286"/>
      <c r="J2" s="286"/>
      <c r="K2" s="364"/>
      <c r="L2" s="362"/>
      <c r="M2" s="362"/>
      <c r="N2" s="111"/>
      <c r="O2" s="111"/>
      <c r="P2" s="111"/>
      <c r="Q2" s="439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438"/>
    </row>
    <row r="3" spans="1:41" s="357" customFormat="1" ht="20.25">
      <c r="A3" s="116" t="s">
        <v>1054</v>
      </c>
      <c r="B3" s="111"/>
      <c r="C3" s="111"/>
      <c r="D3" s="111"/>
      <c r="E3" s="111"/>
      <c r="F3" s="362"/>
      <c r="G3" s="362"/>
      <c r="H3" s="358"/>
      <c r="I3" s="111"/>
      <c r="J3" s="111"/>
      <c r="K3" s="111"/>
      <c r="L3" s="362"/>
      <c r="M3" s="362"/>
      <c r="N3" s="111"/>
      <c r="O3" s="111"/>
      <c r="P3" s="111"/>
      <c r="Q3" s="439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438"/>
    </row>
    <row r="4" spans="1:41" s="357" customFormat="1" ht="20.25">
      <c r="A4" s="440" t="s">
        <v>1053</v>
      </c>
      <c r="B4" s="286"/>
      <c r="C4" s="286"/>
      <c r="D4" s="286"/>
      <c r="E4" s="364"/>
      <c r="F4" s="362"/>
      <c r="G4" s="362"/>
      <c r="H4" s="362"/>
      <c r="I4" s="286"/>
      <c r="J4" s="286"/>
      <c r="K4" s="364"/>
      <c r="L4" s="362"/>
      <c r="M4" s="362"/>
      <c r="N4" s="111"/>
      <c r="O4" s="111"/>
      <c r="P4" s="111"/>
      <c r="Q4" s="439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438"/>
    </row>
    <row r="5" spans="1:41" s="357" customFormat="1" ht="18.75" customHeight="1">
      <c r="A5" s="111" t="s">
        <v>1052</v>
      </c>
      <c r="B5" s="286"/>
      <c r="C5" s="286"/>
      <c r="D5" s="286"/>
      <c r="E5" s="364"/>
      <c r="F5" s="362"/>
      <c r="G5" s="362"/>
      <c r="H5" s="362"/>
      <c r="I5" s="286"/>
      <c r="J5" s="286"/>
      <c r="K5" s="364"/>
      <c r="L5" s="362"/>
      <c r="M5" s="362"/>
      <c r="N5" s="111"/>
      <c r="O5" s="111"/>
      <c r="P5" s="111"/>
      <c r="Q5" s="439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438"/>
    </row>
    <row r="6" spans="1:41" s="357" customFormat="1" ht="18.75" customHeight="1">
      <c r="A6" s="364"/>
      <c r="B6" s="286"/>
      <c r="C6" s="286"/>
      <c r="D6" s="286"/>
      <c r="E6" s="364"/>
      <c r="F6" s="362"/>
      <c r="G6" s="362"/>
      <c r="H6" s="362"/>
      <c r="I6" s="286"/>
      <c r="J6" s="286"/>
      <c r="K6" s="364"/>
      <c r="L6" s="362"/>
      <c r="M6" s="362"/>
      <c r="N6" s="111"/>
      <c r="O6" s="111"/>
      <c r="P6" s="111"/>
      <c r="Q6" s="439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438"/>
    </row>
    <row r="7" spans="1:41" s="357" customFormat="1" ht="18.75" customHeight="1">
      <c r="A7" s="364"/>
      <c r="B7" s="286"/>
      <c r="C7" s="286"/>
      <c r="D7" s="286"/>
      <c r="E7" s="364"/>
      <c r="F7" s="362"/>
      <c r="G7" s="362"/>
      <c r="H7" s="362"/>
      <c r="I7" s="286"/>
      <c r="J7" s="286"/>
      <c r="K7" s="364"/>
      <c r="L7" s="362"/>
      <c r="M7" s="362"/>
      <c r="N7" s="111"/>
      <c r="O7" s="111"/>
      <c r="P7" s="111"/>
      <c r="Q7" s="439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438"/>
    </row>
    <row r="8" spans="1:41" ht="14.1" customHeight="1" thickBot="1">
      <c r="A8" s="436"/>
      <c r="B8" s="435"/>
      <c r="C8" s="309"/>
      <c r="D8" s="309"/>
      <c r="E8" s="437"/>
      <c r="F8" s="437"/>
      <c r="G8" s="309"/>
      <c r="H8" s="309"/>
      <c r="I8" s="309"/>
      <c r="J8" s="309"/>
      <c r="K8" s="309"/>
      <c r="L8" s="435"/>
      <c r="M8" s="309"/>
      <c r="N8" s="309"/>
      <c r="O8" s="309"/>
      <c r="P8" s="436"/>
      <c r="Q8" s="435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434"/>
    </row>
    <row r="9" spans="1:41" s="357" customFormat="1" ht="14.1" customHeight="1" thickTop="1" thickBot="1">
      <c r="A9" s="104"/>
      <c r="B9" s="108"/>
      <c r="C9" s="104"/>
      <c r="D9" s="106"/>
      <c r="E9" s="106"/>
      <c r="F9" s="106"/>
      <c r="G9" s="103"/>
      <c r="H9" s="107" t="s">
        <v>63</v>
      </c>
      <c r="I9" s="104"/>
      <c r="J9" s="106"/>
      <c r="K9" s="106"/>
      <c r="L9" s="105"/>
      <c r="M9" s="103"/>
      <c r="N9" s="104"/>
      <c r="O9" s="103"/>
      <c r="P9" s="104"/>
      <c r="Q9" s="103"/>
      <c r="R9" s="94"/>
      <c r="S9" s="93"/>
      <c r="T9" s="93"/>
      <c r="U9" s="93"/>
      <c r="V9" s="93"/>
      <c r="W9" s="93" t="s">
        <v>69</v>
      </c>
      <c r="X9" s="93"/>
      <c r="Y9" s="93"/>
      <c r="Z9" s="93"/>
      <c r="AA9" s="93"/>
      <c r="AB9" s="102"/>
      <c r="AC9" s="101"/>
      <c r="AD9" s="86"/>
      <c r="AE9" s="87"/>
      <c r="AF9" s="87" t="s">
        <v>68</v>
      </c>
      <c r="AG9" s="87"/>
      <c r="AH9" s="87"/>
      <c r="AI9" s="85"/>
      <c r="AJ9" s="64" t="s">
        <v>283</v>
      </c>
    </row>
    <row r="10" spans="1:41" s="357" customFormat="1" ht="14.1" customHeight="1" thickTop="1" thickBot="1">
      <c r="A10" s="96" t="s">
        <v>63</v>
      </c>
      <c r="B10" s="100"/>
      <c r="C10" s="96"/>
      <c r="D10" s="98"/>
      <c r="E10" s="98" t="s">
        <v>67</v>
      </c>
      <c r="F10" s="98"/>
      <c r="G10" s="95"/>
      <c r="H10" s="99" t="s">
        <v>66</v>
      </c>
      <c r="I10" s="96"/>
      <c r="J10" s="98" t="s">
        <v>65</v>
      </c>
      <c r="K10" s="98"/>
      <c r="L10" s="97"/>
      <c r="M10" s="95"/>
      <c r="N10" s="96" t="s">
        <v>64</v>
      </c>
      <c r="O10" s="95"/>
      <c r="P10" s="96" t="s">
        <v>63</v>
      </c>
      <c r="Q10" s="95"/>
      <c r="R10" s="94"/>
      <c r="S10" s="93" t="s">
        <v>62</v>
      </c>
      <c r="T10" s="93"/>
      <c r="U10" s="93"/>
      <c r="V10" s="92"/>
      <c r="W10" s="94"/>
      <c r="X10" s="93" t="s">
        <v>61</v>
      </c>
      <c r="Y10" s="93"/>
      <c r="Z10" s="92"/>
      <c r="AA10" s="91"/>
      <c r="AB10" s="90"/>
      <c r="AC10" s="89"/>
      <c r="AD10" s="88"/>
      <c r="AE10" s="77"/>
      <c r="AF10" s="77" t="s">
        <v>60</v>
      </c>
      <c r="AG10" s="77"/>
      <c r="AH10" s="77"/>
      <c r="AI10" s="76"/>
      <c r="AJ10" s="64" t="s">
        <v>282</v>
      </c>
    </row>
    <row r="11" spans="1:41" s="357" customFormat="1" ht="14.1" customHeight="1" thickTop="1">
      <c r="A11" s="353" t="s">
        <v>1051</v>
      </c>
      <c r="B11" s="430" t="s">
        <v>46</v>
      </c>
      <c r="C11" s="79" t="s">
        <v>59</v>
      </c>
      <c r="D11" s="79" t="s">
        <v>58</v>
      </c>
      <c r="E11" s="79" t="s">
        <v>1050</v>
      </c>
      <c r="F11" s="79" t="s">
        <v>1049</v>
      </c>
      <c r="G11" s="430" t="s">
        <v>136</v>
      </c>
      <c r="H11" s="430" t="s">
        <v>53</v>
      </c>
      <c r="I11" s="79" t="s">
        <v>1048</v>
      </c>
      <c r="J11" s="79" t="s">
        <v>52</v>
      </c>
      <c r="K11" s="79" t="s">
        <v>51</v>
      </c>
      <c r="L11" s="433" t="s">
        <v>1047</v>
      </c>
      <c r="M11" s="430" t="s">
        <v>1046</v>
      </c>
      <c r="N11" s="79" t="s">
        <v>1045</v>
      </c>
      <c r="O11" s="79" t="s">
        <v>1044</v>
      </c>
      <c r="P11" s="353" t="s">
        <v>1043</v>
      </c>
      <c r="Q11" s="431" t="s">
        <v>46</v>
      </c>
      <c r="R11" s="79" t="s">
        <v>1042</v>
      </c>
      <c r="S11" s="80" t="s">
        <v>45</v>
      </c>
      <c r="T11" s="80" t="s">
        <v>44</v>
      </c>
      <c r="U11" s="79" t="s">
        <v>1041</v>
      </c>
      <c r="V11" s="430" t="s">
        <v>1040</v>
      </c>
      <c r="W11" s="79" t="s">
        <v>1039</v>
      </c>
      <c r="X11" s="80" t="s">
        <v>42</v>
      </c>
      <c r="Y11" s="80" t="s">
        <v>41</v>
      </c>
      <c r="Z11" s="430" t="s">
        <v>1038</v>
      </c>
      <c r="AA11" s="79" t="s">
        <v>1037</v>
      </c>
      <c r="AB11" s="210" t="s">
        <v>284</v>
      </c>
      <c r="AC11" s="78" t="s">
        <v>1125</v>
      </c>
      <c r="AD11" s="86"/>
      <c r="AE11" s="87"/>
      <c r="AF11" s="85"/>
      <c r="AG11" s="86"/>
      <c r="AH11" s="87"/>
      <c r="AI11" s="85"/>
      <c r="AJ11" s="64" t="s">
        <v>281</v>
      </c>
      <c r="AK11" s="210" t="s">
        <v>1117</v>
      </c>
      <c r="AL11" s="210"/>
      <c r="AM11" s="210"/>
      <c r="AN11" s="210"/>
      <c r="AO11" s="210"/>
    </row>
    <row r="12" spans="1:41" s="357" customFormat="1" ht="14.1" customHeight="1" thickBot="1">
      <c r="A12" s="353"/>
      <c r="B12" s="430" t="s">
        <v>36</v>
      </c>
      <c r="C12" s="79" t="s">
        <v>39</v>
      </c>
      <c r="D12" s="79" t="s">
        <v>30</v>
      </c>
      <c r="E12" s="79" t="s">
        <v>30</v>
      </c>
      <c r="F12" s="79" t="s">
        <v>30</v>
      </c>
      <c r="G12" s="430" t="s">
        <v>30</v>
      </c>
      <c r="H12" s="430" t="s">
        <v>1036</v>
      </c>
      <c r="I12" s="79" t="s">
        <v>30</v>
      </c>
      <c r="J12" s="79" t="s">
        <v>30</v>
      </c>
      <c r="K12" s="79"/>
      <c r="L12" s="432" t="s">
        <v>30</v>
      </c>
      <c r="M12" s="430" t="s">
        <v>30</v>
      </c>
      <c r="N12" s="79" t="s">
        <v>564</v>
      </c>
      <c r="O12" s="79" t="s">
        <v>563</v>
      </c>
      <c r="P12" s="353"/>
      <c r="Q12" s="431" t="s">
        <v>1035</v>
      </c>
      <c r="R12" s="79" t="s">
        <v>1034</v>
      </c>
      <c r="S12" s="79" t="s">
        <v>1033</v>
      </c>
      <c r="T12" s="79" t="s">
        <v>1033</v>
      </c>
      <c r="U12" s="79" t="s">
        <v>31</v>
      </c>
      <c r="V12" s="430" t="s">
        <v>560</v>
      </c>
      <c r="W12" s="79" t="s">
        <v>126</v>
      </c>
      <c r="X12" s="79" t="s">
        <v>561</v>
      </c>
      <c r="Y12" s="79" t="s">
        <v>561</v>
      </c>
      <c r="Z12" s="430" t="s">
        <v>31</v>
      </c>
      <c r="AA12" s="79" t="s">
        <v>30</v>
      </c>
      <c r="AB12" s="79" t="s">
        <v>126</v>
      </c>
      <c r="AC12" s="78" t="s">
        <v>125</v>
      </c>
      <c r="AD12" s="88"/>
      <c r="AE12" s="77" t="s">
        <v>27</v>
      </c>
      <c r="AF12" s="76"/>
      <c r="AG12" s="88"/>
      <c r="AH12" s="77" t="s">
        <v>26</v>
      </c>
      <c r="AI12" s="76"/>
      <c r="AJ12" s="64" t="s">
        <v>280</v>
      </c>
      <c r="AK12" s="210" t="s">
        <v>1116</v>
      </c>
      <c r="AL12" s="210" t="s">
        <v>284</v>
      </c>
      <c r="AM12" s="210" t="s">
        <v>1119</v>
      </c>
      <c r="AN12" s="210"/>
      <c r="AO12" s="210"/>
    </row>
    <row r="13" spans="1:41" s="357" customFormat="1" ht="14.1" customHeight="1" thickTop="1" thickBot="1">
      <c r="A13" s="169"/>
      <c r="B13" s="427"/>
      <c r="C13" s="163"/>
      <c r="D13" s="163"/>
      <c r="E13" s="163"/>
      <c r="F13" s="163"/>
      <c r="G13" s="427"/>
      <c r="H13" s="427"/>
      <c r="I13" s="163"/>
      <c r="J13" s="163"/>
      <c r="K13" s="163"/>
      <c r="L13" s="429"/>
      <c r="M13" s="427"/>
      <c r="N13" s="163"/>
      <c r="O13" s="163"/>
      <c r="P13" s="169"/>
      <c r="Q13" s="428"/>
      <c r="R13" s="163"/>
      <c r="S13" s="163"/>
      <c r="T13" s="163"/>
      <c r="U13" s="163"/>
      <c r="V13" s="427"/>
      <c r="W13" s="163"/>
      <c r="X13" s="163"/>
      <c r="Y13" s="163"/>
      <c r="Z13" s="427"/>
      <c r="AA13" s="163"/>
      <c r="AB13" s="163"/>
      <c r="AC13" s="162"/>
      <c r="AD13" s="277">
        <v>235</v>
      </c>
      <c r="AE13" s="277">
        <v>355</v>
      </c>
      <c r="AF13" s="277">
        <v>460</v>
      </c>
      <c r="AG13" s="277">
        <v>235</v>
      </c>
      <c r="AH13" s="277">
        <v>355</v>
      </c>
      <c r="AI13" s="67">
        <v>460</v>
      </c>
      <c r="AJ13" s="64" t="s">
        <v>53</v>
      </c>
      <c r="AK13" s="159" t="s">
        <v>30</v>
      </c>
      <c r="AL13" s="159" t="s">
        <v>126</v>
      </c>
      <c r="AM13" s="159" t="s">
        <v>125</v>
      </c>
      <c r="AN13" s="159"/>
      <c r="AO13" s="159"/>
    </row>
    <row r="14" spans="1:41" s="357" customFormat="1" ht="14.1" customHeight="1" thickTop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6"/>
      <c r="M14" s="422"/>
      <c r="N14" s="422"/>
      <c r="O14" s="422"/>
      <c r="P14" s="422"/>
      <c r="Q14" s="426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327" t="s">
        <v>279</v>
      </c>
      <c r="AK14" s="159"/>
      <c r="AL14" s="159"/>
      <c r="AM14" s="159"/>
      <c r="AN14" s="159"/>
      <c r="AO14" s="159"/>
    </row>
    <row r="15" spans="1:41" s="357" customFormat="1" ht="14.1" customHeight="1">
      <c r="A15" s="225"/>
      <c r="B15" s="265"/>
      <c r="C15" s="33"/>
      <c r="D15" s="33"/>
      <c r="E15" s="57"/>
      <c r="F15" s="57"/>
      <c r="G15" s="21"/>
      <c r="H15" s="421"/>
      <c r="I15" s="21"/>
      <c r="J15" s="21"/>
      <c r="K15" s="21"/>
      <c r="L15" s="33"/>
      <c r="M15" s="227"/>
      <c r="N15" s="226"/>
      <c r="O15" s="219"/>
      <c r="P15" s="225"/>
      <c r="Q15" s="227"/>
      <c r="R15" s="57"/>
      <c r="S15" s="219"/>
      <c r="T15" s="57"/>
      <c r="U15" s="219"/>
      <c r="V15" s="224"/>
      <c r="W15" s="57"/>
      <c r="X15" s="219"/>
      <c r="Y15" s="219"/>
      <c r="Z15" s="224"/>
      <c r="AA15" s="219"/>
      <c r="AB15" s="21"/>
      <c r="AC15" s="26"/>
      <c r="AD15" s="21"/>
      <c r="AE15" s="21"/>
      <c r="AF15" s="222"/>
      <c r="AG15" s="21"/>
      <c r="AH15" s="21"/>
      <c r="AI15" s="26"/>
      <c r="AJ15" s="21"/>
      <c r="AK15" s="159"/>
      <c r="AL15" s="159"/>
      <c r="AM15" s="159"/>
      <c r="AN15" s="159"/>
      <c r="AO15" s="159"/>
    </row>
    <row r="16" spans="1:41" s="425" customFormat="1" ht="14.1" customHeight="1">
      <c r="A16" s="236" t="s">
        <v>1032</v>
      </c>
      <c r="B16" s="240">
        <v>19.3</v>
      </c>
      <c r="C16" s="39">
        <v>106</v>
      </c>
      <c r="D16" s="39">
        <v>103</v>
      </c>
      <c r="E16" s="55">
        <v>7.1</v>
      </c>
      <c r="F16" s="55">
        <v>8.8000000000000007</v>
      </c>
      <c r="G16" s="39">
        <v>6</v>
      </c>
      <c r="H16" s="420">
        <v>24.71</v>
      </c>
      <c r="I16" s="39">
        <v>88.4</v>
      </c>
      <c r="J16" s="39">
        <v>76.400000000000006</v>
      </c>
      <c r="K16" s="39" t="s">
        <v>19</v>
      </c>
      <c r="L16" s="41" t="s">
        <v>19</v>
      </c>
      <c r="M16" s="238" t="s">
        <v>19</v>
      </c>
      <c r="N16" s="237">
        <v>0.59899999999999998</v>
      </c>
      <c r="O16" s="235">
        <v>30.9</v>
      </c>
      <c r="P16" s="236" t="s">
        <v>1031</v>
      </c>
      <c r="Q16" s="238">
        <v>13</v>
      </c>
      <c r="R16" s="55">
        <v>475.9</v>
      </c>
      <c r="S16" s="235">
        <v>89.79</v>
      </c>
      <c r="T16" s="55">
        <v>103.3</v>
      </c>
      <c r="U16" s="235">
        <v>4.3899999999999997</v>
      </c>
      <c r="V16" s="234">
        <v>8.27</v>
      </c>
      <c r="W16" s="55">
        <v>160.6</v>
      </c>
      <c r="X16" s="235">
        <v>31.19</v>
      </c>
      <c r="Y16" s="235">
        <v>47.94</v>
      </c>
      <c r="Z16" s="234">
        <v>2.5499999999999998</v>
      </c>
      <c r="AA16" s="235">
        <v>31.73</v>
      </c>
      <c r="AB16" s="235">
        <v>6.52</v>
      </c>
      <c r="AC16" s="37">
        <v>3.79</v>
      </c>
      <c r="AD16" s="39">
        <v>1</v>
      </c>
      <c r="AE16" s="39">
        <v>1</v>
      </c>
      <c r="AF16" s="232" t="s">
        <v>19</v>
      </c>
      <c r="AG16" s="39">
        <v>1</v>
      </c>
      <c r="AH16" s="39">
        <v>1</v>
      </c>
      <c r="AI16" s="37" t="s">
        <v>19</v>
      </c>
      <c r="AJ16" s="39"/>
      <c r="AK16" s="452">
        <f>(C16/10-T16/H16*2)/2*10</f>
        <v>11.195062727640632</v>
      </c>
      <c r="AL16" s="452">
        <f>(D16*F16^3/10000+(C16/2-F16/2)/10*E16^3/1000)/3</f>
        <v>2.9195363533333336</v>
      </c>
      <c r="AM16" s="453">
        <f t="shared" ref="AM16:AM18" si="0">(D16^3/1000*F16^3/1000/144+((C16/2-F16/2)/10*E16^3/1000)/36)</f>
        <v>5.2195878054444469</v>
      </c>
      <c r="AN16" s="453">
        <f>(2*D16/10*F16^3/1000+(C16-F16)/10*E16^3/1000)/3</f>
        <v>5.8390727066666672</v>
      </c>
      <c r="AO16" s="453">
        <f t="shared" ref="AO16:AO79" si="1">(((C16-F16)^2/100*D16^3/1000*F16/10)/24)</f>
        <v>3785.4336152160013</v>
      </c>
    </row>
    <row r="17" spans="1:41" s="424" customFormat="1" ht="13.5" hidden="1" customHeight="1">
      <c r="A17" s="225"/>
      <c r="B17" s="265"/>
      <c r="C17" s="21"/>
      <c r="D17" s="21"/>
      <c r="E17" s="57"/>
      <c r="F17" s="57"/>
      <c r="G17" s="21"/>
      <c r="H17" s="421"/>
      <c r="I17" s="21"/>
      <c r="J17" s="21"/>
      <c r="K17" s="21"/>
      <c r="L17" s="33"/>
      <c r="M17" s="227"/>
      <c r="N17" s="226"/>
      <c r="O17" s="219"/>
      <c r="P17" s="225"/>
      <c r="Q17" s="230"/>
      <c r="R17" s="33"/>
      <c r="S17" s="57"/>
      <c r="T17" s="57"/>
      <c r="U17" s="219"/>
      <c r="V17" s="224"/>
      <c r="W17" s="57"/>
      <c r="X17" s="219"/>
      <c r="Y17" s="219"/>
      <c r="Z17" s="224"/>
      <c r="AA17" s="219"/>
      <c r="AB17" s="219"/>
      <c r="AC17" s="26"/>
      <c r="AD17" s="21"/>
      <c r="AE17" s="21"/>
      <c r="AF17" s="222"/>
      <c r="AG17" s="21"/>
      <c r="AH17" s="21"/>
      <c r="AI17" s="26"/>
      <c r="AJ17" s="21"/>
      <c r="AK17" s="451" t="e">
        <f t="shared" ref="AK17:AK18" si="2">(C17/10-T17/H17*2)/2*10</f>
        <v>#DIV/0!</v>
      </c>
      <c r="AL17" s="452">
        <f t="shared" ref="AL17:AL18" si="3">(D17*F17^3/10000+(C17/2-F17/2)/10*E17^3/1000)/3</f>
        <v>0</v>
      </c>
      <c r="AM17" s="453">
        <f t="shared" si="0"/>
        <v>0</v>
      </c>
      <c r="AN17" s="453">
        <f t="shared" ref="AN17:AN18" si="4">(2*D17/10*F17^3/1000+(C17-F17)/10*E17^3/1000)/3</f>
        <v>0</v>
      </c>
      <c r="AO17" s="453">
        <f t="shared" si="1"/>
        <v>0</v>
      </c>
    </row>
    <row r="18" spans="1:41" s="423" customFormat="1" ht="13.5" customHeight="1">
      <c r="A18" s="236" t="s">
        <v>1030</v>
      </c>
      <c r="B18" s="240">
        <v>23.8</v>
      </c>
      <c r="C18" s="39">
        <v>127</v>
      </c>
      <c r="D18" s="39">
        <v>127</v>
      </c>
      <c r="E18" s="55">
        <v>6.1</v>
      </c>
      <c r="F18" s="55">
        <v>9.1</v>
      </c>
      <c r="G18" s="39">
        <v>8</v>
      </c>
      <c r="H18" s="420">
        <v>30.3</v>
      </c>
      <c r="I18" s="39">
        <v>108.8</v>
      </c>
      <c r="J18" s="39">
        <v>92.8</v>
      </c>
      <c r="K18" s="39" t="s">
        <v>9</v>
      </c>
      <c r="L18" s="41">
        <v>60</v>
      </c>
      <c r="M18" s="238">
        <v>70</v>
      </c>
      <c r="N18" s="237">
        <v>0.73599999999999999</v>
      </c>
      <c r="O18" s="235">
        <v>30.95</v>
      </c>
      <c r="P18" s="236" t="s">
        <v>1029</v>
      </c>
      <c r="Q18" s="238">
        <v>16</v>
      </c>
      <c r="R18" s="55">
        <v>885.5</v>
      </c>
      <c r="S18" s="55">
        <v>139.5</v>
      </c>
      <c r="T18" s="55">
        <v>157.19999999999999</v>
      </c>
      <c r="U18" s="235">
        <v>5.41</v>
      </c>
      <c r="V18" s="234">
        <v>9.1999999999999993</v>
      </c>
      <c r="W18" s="55">
        <v>311</v>
      </c>
      <c r="X18" s="235">
        <v>48.98</v>
      </c>
      <c r="Y18" s="235">
        <v>74.66</v>
      </c>
      <c r="Z18" s="234">
        <v>3.2</v>
      </c>
      <c r="AA18" s="235">
        <v>33.67</v>
      </c>
      <c r="AB18" s="235">
        <v>8.1</v>
      </c>
      <c r="AC18" s="37">
        <v>10.8</v>
      </c>
      <c r="AD18" s="39">
        <v>1</v>
      </c>
      <c r="AE18" s="39">
        <v>1</v>
      </c>
      <c r="AF18" s="232" t="s">
        <v>19</v>
      </c>
      <c r="AG18" s="39">
        <v>1</v>
      </c>
      <c r="AH18" s="39">
        <v>1</v>
      </c>
      <c r="AI18" s="37" t="s">
        <v>19</v>
      </c>
      <c r="AJ18" s="39"/>
      <c r="AK18" s="453">
        <f t="shared" si="2"/>
        <v>11.618811881188122</v>
      </c>
      <c r="AL18" s="452">
        <f t="shared" si="3"/>
        <v>3.6361348983333333</v>
      </c>
      <c r="AM18" s="453">
        <f t="shared" si="0"/>
        <v>10.756626650506941</v>
      </c>
      <c r="AN18" s="453">
        <f t="shared" si="4"/>
        <v>7.2722697966666665</v>
      </c>
      <c r="AO18" s="453">
        <f t="shared" si="1"/>
        <v>10796.150341123875</v>
      </c>
    </row>
    <row r="19" spans="1:41" s="424" customFormat="1" ht="15.75" customHeight="1">
      <c r="A19" s="225" t="s">
        <v>1028</v>
      </c>
      <c r="B19" s="265">
        <v>28.1</v>
      </c>
      <c r="C19" s="21">
        <v>131</v>
      </c>
      <c r="D19" s="21">
        <v>128</v>
      </c>
      <c r="E19" s="57">
        <v>6.9</v>
      </c>
      <c r="F19" s="57">
        <v>10.9</v>
      </c>
      <c r="G19" s="21">
        <v>8</v>
      </c>
      <c r="H19" s="421">
        <v>35.94</v>
      </c>
      <c r="I19" s="21">
        <v>109.2</v>
      </c>
      <c r="J19" s="21">
        <v>93.2</v>
      </c>
      <c r="K19" s="21" t="s">
        <v>9</v>
      </c>
      <c r="L19" s="33">
        <v>62</v>
      </c>
      <c r="M19" s="227">
        <v>70</v>
      </c>
      <c r="N19" s="226">
        <v>0.747</v>
      </c>
      <c r="O19" s="219">
        <v>26.46</v>
      </c>
      <c r="P19" s="225" t="s">
        <v>1027</v>
      </c>
      <c r="Q19" s="230">
        <v>19</v>
      </c>
      <c r="R19" s="33">
        <v>1099</v>
      </c>
      <c r="S19" s="57">
        <v>167.7</v>
      </c>
      <c r="T19" s="57">
        <v>190.9</v>
      </c>
      <c r="U19" s="219">
        <v>5.53</v>
      </c>
      <c r="V19" s="224">
        <v>10.53</v>
      </c>
      <c r="W19" s="57">
        <v>381.4</v>
      </c>
      <c r="X19" s="219">
        <v>59.6</v>
      </c>
      <c r="Y19" s="219">
        <v>90.86</v>
      </c>
      <c r="Z19" s="224">
        <v>3.26</v>
      </c>
      <c r="AA19" s="219">
        <v>38.03</v>
      </c>
      <c r="AB19" s="219">
        <v>13.33</v>
      </c>
      <c r="AC19" s="26">
        <v>13.74</v>
      </c>
      <c r="AD19" s="21">
        <v>1</v>
      </c>
      <c r="AE19" s="21">
        <v>1</v>
      </c>
      <c r="AF19" s="222" t="s">
        <v>19</v>
      </c>
      <c r="AG19" s="21">
        <v>1</v>
      </c>
      <c r="AH19" s="21">
        <v>1</v>
      </c>
      <c r="AI19" s="26" t="s">
        <v>19</v>
      </c>
      <c r="AJ19" s="21"/>
      <c r="AK19" s="453">
        <f t="shared" ref="AK19:AK82" si="5">(C19/10-T19/H19*2)/2*10</f>
        <v>12.383695047301053</v>
      </c>
      <c r="AL19" s="452">
        <f t="shared" ref="AL19:AL82" si="6">(D19*F19^3/10000+(C19/2-F19/2)/10*E19^3/1000)/3</f>
        <v>6.1830225816666671</v>
      </c>
      <c r="AM19" s="453">
        <f t="shared" ref="AM19:AM82" si="7">(D19^3/1000*F19^3/1000/144+((C19/2-F19/2)/10*E19^3/1000)/36)</f>
        <v>18.915023913805559</v>
      </c>
      <c r="AN19" s="453">
        <f t="shared" ref="AN19:AN82" si="8">(2*D19/10*F19^3/1000+(C19-F19)/10*E19^3/1000)/3</f>
        <v>12.366045163333334</v>
      </c>
      <c r="AO19" s="453">
        <f t="shared" si="1"/>
        <v>13738.242561365332</v>
      </c>
    </row>
    <row r="20" spans="1:41" s="424" customFormat="1" ht="13.5" hidden="1" customHeight="1">
      <c r="A20" s="225"/>
      <c r="B20" s="265"/>
      <c r="C20" s="21"/>
      <c r="D20" s="21"/>
      <c r="E20" s="57"/>
      <c r="F20" s="57"/>
      <c r="G20" s="21"/>
      <c r="H20" s="421"/>
      <c r="I20" s="21"/>
      <c r="J20" s="21"/>
      <c r="K20" s="21"/>
      <c r="L20" s="33"/>
      <c r="M20" s="227"/>
      <c r="N20" s="226"/>
      <c r="O20" s="219"/>
      <c r="P20" s="225"/>
      <c r="Q20" s="230"/>
      <c r="R20" s="33"/>
      <c r="S20" s="57"/>
      <c r="T20" s="57"/>
      <c r="U20" s="219"/>
      <c r="V20" s="224"/>
      <c r="W20" s="57"/>
      <c r="X20" s="219"/>
      <c r="Y20" s="219"/>
      <c r="Z20" s="224"/>
      <c r="AA20" s="219"/>
      <c r="AB20" s="219"/>
      <c r="AC20" s="26"/>
      <c r="AD20" s="21"/>
      <c r="AE20" s="21"/>
      <c r="AF20" s="222"/>
      <c r="AG20" s="21"/>
      <c r="AH20" s="21"/>
      <c r="AI20" s="26"/>
      <c r="AJ20" s="21"/>
      <c r="AK20" s="453" t="e">
        <f t="shared" si="5"/>
        <v>#DIV/0!</v>
      </c>
      <c r="AL20" s="452">
        <f t="shared" si="6"/>
        <v>0</v>
      </c>
      <c r="AM20" s="453">
        <f t="shared" si="7"/>
        <v>0</v>
      </c>
      <c r="AN20" s="453">
        <f t="shared" si="8"/>
        <v>0</v>
      </c>
      <c r="AO20" s="453">
        <f t="shared" si="1"/>
        <v>0</v>
      </c>
    </row>
    <row r="21" spans="1:41" s="423" customFormat="1" ht="13.5" customHeight="1">
      <c r="A21" s="236" t="s">
        <v>1026</v>
      </c>
      <c r="B21" s="240">
        <v>13.5</v>
      </c>
      <c r="C21" s="39">
        <v>150</v>
      </c>
      <c r="D21" s="39">
        <v>100</v>
      </c>
      <c r="E21" s="55">
        <v>4.3</v>
      </c>
      <c r="F21" s="55">
        <v>5.5</v>
      </c>
      <c r="G21" s="39">
        <v>6</v>
      </c>
      <c r="H21" s="420">
        <v>17.309999999999999</v>
      </c>
      <c r="I21" s="39">
        <v>139</v>
      </c>
      <c r="J21" s="39">
        <v>127</v>
      </c>
      <c r="K21" s="39" t="s">
        <v>19</v>
      </c>
      <c r="L21" s="41" t="s">
        <v>19</v>
      </c>
      <c r="M21" s="238" t="s">
        <v>19</v>
      </c>
      <c r="N21" s="237">
        <v>0.68100000000000005</v>
      </c>
      <c r="O21" s="235">
        <v>50.11</v>
      </c>
      <c r="P21" s="236" t="s">
        <v>1025</v>
      </c>
      <c r="Q21" s="238">
        <v>9</v>
      </c>
      <c r="R21" s="55">
        <v>685.5</v>
      </c>
      <c r="S21" s="235">
        <v>91.4</v>
      </c>
      <c r="T21" s="55">
        <v>102.4</v>
      </c>
      <c r="U21" s="235">
        <v>6.29</v>
      </c>
      <c r="V21" s="234">
        <v>7.21</v>
      </c>
      <c r="W21" s="235">
        <v>91.8</v>
      </c>
      <c r="X21" s="235">
        <v>18.36</v>
      </c>
      <c r="Y21" s="235">
        <v>28.26</v>
      </c>
      <c r="Z21" s="234">
        <v>2.2999999999999998</v>
      </c>
      <c r="AA21" s="235">
        <v>22.35</v>
      </c>
      <c r="AB21" s="235">
        <v>1.74</v>
      </c>
      <c r="AC21" s="37">
        <v>4.79</v>
      </c>
      <c r="AD21" s="39">
        <v>1</v>
      </c>
      <c r="AE21" s="39">
        <v>3</v>
      </c>
      <c r="AF21" s="232" t="s">
        <v>19</v>
      </c>
      <c r="AG21" s="39">
        <v>1</v>
      </c>
      <c r="AH21" s="39">
        <v>3</v>
      </c>
      <c r="AI21" s="37" t="s">
        <v>19</v>
      </c>
      <c r="AJ21" s="39"/>
      <c r="AK21" s="453">
        <f t="shared" si="5"/>
        <v>15.843443096476015</v>
      </c>
      <c r="AL21" s="452">
        <f t="shared" si="6"/>
        <v>0.74606269166666672</v>
      </c>
      <c r="AM21" s="453">
        <f t="shared" si="7"/>
        <v>1.1713385576388888</v>
      </c>
      <c r="AN21" s="453">
        <f t="shared" si="8"/>
        <v>1.4921253833333334</v>
      </c>
      <c r="AO21" s="453">
        <f t="shared" si="1"/>
        <v>4785.057291666667</v>
      </c>
    </row>
    <row r="22" spans="1:41" s="422" customFormat="1" ht="13.5" customHeight="1">
      <c r="A22" s="225" t="s">
        <v>1024</v>
      </c>
      <c r="B22" s="265">
        <v>18</v>
      </c>
      <c r="C22" s="21">
        <v>153</v>
      </c>
      <c r="D22" s="21">
        <v>102</v>
      </c>
      <c r="E22" s="57">
        <v>5.8</v>
      </c>
      <c r="F22" s="57">
        <v>7.1</v>
      </c>
      <c r="G22" s="21">
        <v>6</v>
      </c>
      <c r="H22" s="421">
        <v>23.28</v>
      </c>
      <c r="I22" s="21">
        <v>138.4</v>
      </c>
      <c r="J22" s="21">
        <v>126.4</v>
      </c>
      <c r="K22" s="21" t="s">
        <v>19</v>
      </c>
      <c r="L22" s="33" t="s">
        <v>19</v>
      </c>
      <c r="M22" s="227" t="s">
        <v>19</v>
      </c>
      <c r="N22" s="226">
        <v>0.69199999999999995</v>
      </c>
      <c r="O22" s="219">
        <v>37.86</v>
      </c>
      <c r="P22" s="225" t="s">
        <v>1023</v>
      </c>
      <c r="Q22" s="230">
        <v>12</v>
      </c>
      <c r="R22" s="57">
        <v>915.9</v>
      </c>
      <c r="S22" s="57">
        <v>122.1</v>
      </c>
      <c r="T22" s="57">
        <v>138.6</v>
      </c>
      <c r="U22" s="219">
        <v>6.33</v>
      </c>
      <c r="V22" s="224">
        <v>9.69</v>
      </c>
      <c r="W22" s="57">
        <v>125.9</v>
      </c>
      <c r="X22" s="219">
        <v>25.37</v>
      </c>
      <c r="Y22" s="219">
        <v>39.29</v>
      </c>
      <c r="Z22" s="224">
        <v>2.36</v>
      </c>
      <c r="AA22" s="219">
        <v>27.47</v>
      </c>
      <c r="AB22" s="219">
        <v>3.86</v>
      </c>
      <c r="AC22" s="26">
        <v>6.68</v>
      </c>
      <c r="AD22" s="21">
        <v>1</v>
      </c>
      <c r="AE22" s="21">
        <v>1</v>
      </c>
      <c r="AF22" s="222" t="s">
        <v>19</v>
      </c>
      <c r="AG22" s="21">
        <v>1</v>
      </c>
      <c r="AH22" s="21">
        <v>1</v>
      </c>
      <c r="AI22" s="26" t="s">
        <v>19</v>
      </c>
      <c r="AJ22" s="21"/>
      <c r="AK22" s="453">
        <f t="shared" si="5"/>
        <v>16.963917525773205</v>
      </c>
      <c r="AL22" s="452">
        <f t="shared" si="6"/>
        <v>1.6913447466666665</v>
      </c>
      <c r="AM22" s="453">
        <f t="shared" si="7"/>
        <v>2.6771623933888891</v>
      </c>
      <c r="AN22" s="453">
        <f t="shared" si="8"/>
        <v>3.3826894933333329</v>
      </c>
      <c r="AO22" s="453">
        <f t="shared" si="1"/>
        <v>6682.7960321669998</v>
      </c>
    </row>
    <row r="23" spans="1:41" s="414" customFormat="1" ht="13.5" customHeight="1">
      <c r="A23" s="236" t="s">
        <v>1022</v>
      </c>
      <c r="B23" s="240">
        <v>24</v>
      </c>
      <c r="C23" s="39">
        <v>160</v>
      </c>
      <c r="D23" s="39">
        <v>102</v>
      </c>
      <c r="E23" s="55">
        <v>6.6</v>
      </c>
      <c r="F23" s="55">
        <v>10.3</v>
      </c>
      <c r="G23" s="39">
        <v>6</v>
      </c>
      <c r="H23" s="420">
        <v>30.52</v>
      </c>
      <c r="I23" s="39">
        <v>139.4</v>
      </c>
      <c r="J23" s="39">
        <v>127.4</v>
      </c>
      <c r="K23" s="39" t="s">
        <v>19</v>
      </c>
      <c r="L23" s="41" t="s">
        <v>19</v>
      </c>
      <c r="M23" s="238" t="s">
        <v>19</v>
      </c>
      <c r="N23" s="237">
        <v>0.70399999999999996</v>
      </c>
      <c r="O23" s="235">
        <v>29.4</v>
      </c>
      <c r="P23" s="236" t="s">
        <v>1021</v>
      </c>
      <c r="Q23" s="238">
        <v>16</v>
      </c>
      <c r="R23" s="41">
        <v>1342</v>
      </c>
      <c r="S23" s="55">
        <v>167.8</v>
      </c>
      <c r="T23" s="55">
        <v>191.5</v>
      </c>
      <c r="U23" s="235">
        <v>6.63</v>
      </c>
      <c r="V23" s="234">
        <v>11.43</v>
      </c>
      <c r="W23" s="55">
        <v>182.6</v>
      </c>
      <c r="X23" s="235">
        <v>35.799999999999997</v>
      </c>
      <c r="Y23" s="235">
        <v>55.24</v>
      </c>
      <c r="Z23" s="234">
        <v>2.4500000000000002</v>
      </c>
      <c r="AA23" s="235">
        <v>34.229999999999997</v>
      </c>
      <c r="AB23" s="235">
        <v>9.35</v>
      </c>
      <c r="AC23" s="37">
        <v>10.210000000000001</v>
      </c>
      <c r="AD23" s="39">
        <v>1</v>
      </c>
      <c r="AE23" s="39">
        <v>1</v>
      </c>
      <c r="AF23" s="232" t="s">
        <v>19</v>
      </c>
      <c r="AG23" s="39">
        <v>1</v>
      </c>
      <c r="AH23" s="39">
        <v>1</v>
      </c>
      <c r="AI23" s="37" t="s">
        <v>19</v>
      </c>
      <c r="AJ23" s="39"/>
      <c r="AK23" s="453">
        <f t="shared" si="5"/>
        <v>17.254259501965919</v>
      </c>
      <c r="AL23" s="452">
        <f t="shared" si="6"/>
        <v>4.4325743200000014</v>
      </c>
      <c r="AM23" s="453">
        <f t="shared" si="7"/>
        <v>8.1126268365000023</v>
      </c>
      <c r="AN23" s="453">
        <f t="shared" si="8"/>
        <v>8.8651486400000028</v>
      </c>
      <c r="AO23" s="453">
        <f t="shared" si="1"/>
        <v>10206.341580159</v>
      </c>
    </row>
    <row r="24" spans="1:41" s="63" customFormat="1" ht="13.5" hidden="1" customHeight="1">
      <c r="A24" s="225"/>
      <c r="B24" s="265"/>
      <c r="C24" s="21"/>
      <c r="D24" s="21"/>
      <c r="E24" s="57"/>
      <c r="F24" s="57"/>
      <c r="G24" s="21"/>
      <c r="H24" s="421"/>
      <c r="I24" s="21"/>
      <c r="J24" s="21"/>
      <c r="K24" s="21"/>
      <c r="L24" s="33"/>
      <c r="M24" s="227"/>
      <c r="N24" s="226"/>
      <c r="O24" s="219"/>
      <c r="P24" s="225"/>
      <c r="Q24" s="230"/>
      <c r="R24" s="33"/>
      <c r="S24" s="57"/>
      <c r="T24" s="57"/>
      <c r="U24" s="219"/>
      <c r="V24" s="224"/>
      <c r="W24" s="219"/>
      <c r="X24" s="219"/>
      <c r="Y24" s="219"/>
      <c r="Z24" s="224"/>
      <c r="AA24" s="219"/>
      <c r="AB24" s="219"/>
      <c r="AC24" s="26"/>
      <c r="AD24" s="21"/>
      <c r="AE24" s="21"/>
      <c r="AF24" s="222"/>
      <c r="AG24" s="21"/>
      <c r="AH24" s="21"/>
      <c r="AI24" s="26"/>
      <c r="AJ24" s="21"/>
      <c r="AK24" s="453" t="e">
        <f t="shared" si="5"/>
        <v>#DIV/0!</v>
      </c>
      <c r="AL24" s="452">
        <f t="shared" si="6"/>
        <v>0</v>
      </c>
      <c r="AM24" s="453">
        <f t="shared" si="7"/>
        <v>0</v>
      </c>
      <c r="AN24" s="453">
        <f t="shared" si="8"/>
        <v>0</v>
      </c>
      <c r="AO24" s="453">
        <f t="shared" si="1"/>
        <v>0</v>
      </c>
    </row>
    <row r="25" spans="1:41" s="414" customFormat="1" ht="13.5" customHeight="1">
      <c r="A25" s="236" t="s">
        <v>1020</v>
      </c>
      <c r="B25" s="240">
        <v>22.5</v>
      </c>
      <c r="C25" s="39">
        <v>152</v>
      </c>
      <c r="D25" s="39">
        <v>152</v>
      </c>
      <c r="E25" s="55">
        <v>5.8</v>
      </c>
      <c r="F25" s="55">
        <v>6.6</v>
      </c>
      <c r="G25" s="39">
        <v>6</v>
      </c>
      <c r="H25" s="420">
        <v>28.48</v>
      </c>
      <c r="I25" s="39">
        <v>138.80000000000001</v>
      </c>
      <c r="J25" s="39">
        <v>126.8</v>
      </c>
      <c r="K25" s="39" t="s">
        <v>5</v>
      </c>
      <c r="L25" s="41">
        <v>70</v>
      </c>
      <c r="M25" s="238">
        <v>82</v>
      </c>
      <c r="N25" s="237">
        <v>0.89</v>
      </c>
      <c r="O25" s="235">
        <v>39.81</v>
      </c>
      <c r="P25" s="236" t="s">
        <v>1019</v>
      </c>
      <c r="Q25" s="238">
        <v>15</v>
      </c>
      <c r="R25" s="41">
        <v>1206</v>
      </c>
      <c r="S25" s="55">
        <v>158.6</v>
      </c>
      <c r="T25" s="55">
        <v>176.1</v>
      </c>
      <c r="U25" s="235">
        <v>6.51</v>
      </c>
      <c r="V25" s="234">
        <v>9.59</v>
      </c>
      <c r="W25" s="55">
        <v>386.6</v>
      </c>
      <c r="X25" s="235">
        <v>50.87</v>
      </c>
      <c r="Y25" s="235">
        <v>77.56</v>
      </c>
      <c r="Z25" s="234">
        <v>3.68</v>
      </c>
      <c r="AA25" s="235">
        <v>26.07</v>
      </c>
      <c r="AB25" s="235">
        <v>4.34</v>
      </c>
      <c r="AC25" s="37">
        <v>20.420000000000002</v>
      </c>
      <c r="AD25" s="39">
        <v>3</v>
      </c>
      <c r="AE25" s="39">
        <v>3</v>
      </c>
      <c r="AF25" s="232" t="s">
        <v>19</v>
      </c>
      <c r="AG25" s="39">
        <v>3</v>
      </c>
      <c r="AH25" s="39">
        <v>3</v>
      </c>
      <c r="AI25" s="37" t="s">
        <v>19</v>
      </c>
      <c r="AJ25" s="39"/>
      <c r="AK25" s="453">
        <f t="shared" si="5"/>
        <v>14.167134831460677</v>
      </c>
      <c r="AL25" s="452">
        <f t="shared" si="6"/>
        <v>1.9294678133333332</v>
      </c>
      <c r="AM25" s="453">
        <f t="shared" si="7"/>
        <v>7.0507264564444432</v>
      </c>
      <c r="AN25" s="453">
        <f t="shared" si="8"/>
        <v>3.8589356266666663</v>
      </c>
      <c r="AO25" s="453">
        <f t="shared" si="1"/>
        <v>20417.016074751995</v>
      </c>
    </row>
    <row r="26" spans="1:41" s="63" customFormat="1" ht="13.5" customHeight="1">
      <c r="A26" s="225" t="s">
        <v>1018</v>
      </c>
      <c r="B26" s="265">
        <v>29.8</v>
      </c>
      <c r="C26" s="21">
        <v>157</v>
      </c>
      <c r="D26" s="21">
        <v>153</v>
      </c>
      <c r="E26" s="57">
        <v>6.6</v>
      </c>
      <c r="F26" s="57">
        <v>9.3000000000000007</v>
      </c>
      <c r="G26" s="21">
        <v>6</v>
      </c>
      <c r="H26" s="421">
        <v>37.9</v>
      </c>
      <c r="I26" s="21">
        <v>138.4</v>
      </c>
      <c r="J26" s="21">
        <v>126.4</v>
      </c>
      <c r="K26" s="21" t="s">
        <v>5</v>
      </c>
      <c r="L26" s="33">
        <v>72</v>
      </c>
      <c r="M26" s="227">
        <v>84</v>
      </c>
      <c r="N26" s="226">
        <v>0.90200000000000002</v>
      </c>
      <c r="O26" s="219">
        <v>30.33</v>
      </c>
      <c r="P26" s="225" t="s">
        <v>1017</v>
      </c>
      <c r="Q26" s="230">
        <v>20</v>
      </c>
      <c r="R26" s="33">
        <v>1714</v>
      </c>
      <c r="S26" s="57">
        <v>218.4</v>
      </c>
      <c r="T26" s="57">
        <v>243.9</v>
      </c>
      <c r="U26" s="219">
        <v>6.73</v>
      </c>
      <c r="V26" s="224">
        <v>11.17</v>
      </c>
      <c r="W26" s="57">
        <v>555.5</v>
      </c>
      <c r="X26" s="219">
        <v>72.62</v>
      </c>
      <c r="Y26" s="57">
        <v>110.5</v>
      </c>
      <c r="Z26" s="224">
        <v>3.83</v>
      </c>
      <c r="AA26" s="219">
        <v>32.229999999999997</v>
      </c>
      <c r="AB26" s="219">
        <v>10.16</v>
      </c>
      <c r="AC26" s="26">
        <v>30.28</v>
      </c>
      <c r="AD26" s="21">
        <v>1</v>
      </c>
      <c r="AE26" s="21">
        <v>2</v>
      </c>
      <c r="AF26" s="222" t="s">
        <v>19</v>
      </c>
      <c r="AG26" s="21">
        <v>1</v>
      </c>
      <c r="AH26" s="21">
        <v>2</v>
      </c>
      <c r="AI26" s="26" t="s">
        <v>19</v>
      </c>
      <c r="AJ26" s="21"/>
      <c r="AK26" s="453">
        <f t="shared" si="5"/>
        <v>14.146437994722945</v>
      </c>
      <c r="AL26" s="452">
        <f t="shared" si="6"/>
        <v>4.8099400200000009</v>
      </c>
      <c r="AM26" s="453">
        <f t="shared" si="7"/>
        <v>20.064994186312507</v>
      </c>
      <c r="AN26" s="453">
        <f t="shared" si="8"/>
        <v>9.6198800400000035</v>
      </c>
      <c r="AO26" s="453">
        <f t="shared" si="1"/>
        <v>30276.592103527873</v>
      </c>
    </row>
    <row r="27" spans="1:41" s="414" customFormat="1" ht="13.5" customHeight="1">
      <c r="A27" s="236" t="s">
        <v>1016</v>
      </c>
      <c r="B27" s="240">
        <v>37.1</v>
      </c>
      <c r="C27" s="39">
        <v>162</v>
      </c>
      <c r="D27" s="39">
        <v>154</v>
      </c>
      <c r="E27" s="55">
        <v>8.1</v>
      </c>
      <c r="F27" s="55">
        <v>11.6</v>
      </c>
      <c r="G27" s="39">
        <v>6</v>
      </c>
      <c r="H27" s="420">
        <v>47.32</v>
      </c>
      <c r="I27" s="39">
        <v>138.80000000000001</v>
      </c>
      <c r="J27" s="39">
        <v>126.8</v>
      </c>
      <c r="K27" s="39" t="s">
        <v>5</v>
      </c>
      <c r="L27" s="41">
        <v>74</v>
      </c>
      <c r="M27" s="238">
        <v>84</v>
      </c>
      <c r="N27" s="237">
        <v>0.91300000000000003</v>
      </c>
      <c r="O27" s="235">
        <v>24.59</v>
      </c>
      <c r="P27" s="236" t="s">
        <v>1015</v>
      </c>
      <c r="Q27" s="238">
        <v>25</v>
      </c>
      <c r="R27" s="41">
        <v>2220</v>
      </c>
      <c r="S27" s="55">
        <v>274.10000000000002</v>
      </c>
      <c r="T27" s="55">
        <v>309.89999999999998</v>
      </c>
      <c r="U27" s="235">
        <v>6.85</v>
      </c>
      <c r="V27" s="234">
        <v>13.93</v>
      </c>
      <c r="W27" s="55">
        <v>706.8</v>
      </c>
      <c r="X27" s="235">
        <v>91.79</v>
      </c>
      <c r="Y27" s="55">
        <v>140</v>
      </c>
      <c r="Z27" s="234">
        <v>3.86</v>
      </c>
      <c r="AA27" s="235">
        <v>38.36</v>
      </c>
      <c r="AB27" s="235">
        <v>19.510000000000002</v>
      </c>
      <c r="AC27" s="37">
        <v>39.93</v>
      </c>
      <c r="AD27" s="39">
        <v>1</v>
      </c>
      <c r="AE27" s="39">
        <v>1</v>
      </c>
      <c r="AF27" s="232" t="s">
        <v>19</v>
      </c>
      <c r="AG27" s="39">
        <v>1</v>
      </c>
      <c r="AH27" s="39">
        <v>1</v>
      </c>
      <c r="AI27" s="37" t="s">
        <v>19</v>
      </c>
      <c r="AJ27" s="39"/>
      <c r="AK27" s="453">
        <f t="shared" si="5"/>
        <v>15.509721048182588</v>
      </c>
      <c r="AL27" s="452">
        <f t="shared" si="6"/>
        <v>9.3447449066666675</v>
      </c>
      <c r="AM27" s="453">
        <f t="shared" si="7"/>
        <v>39.699930651555547</v>
      </c>
      <c r="AN27" s="453">
        <f t="shared" si="8"/>
        <v>18.689489813333335</v>
      </c>
      <c r="AO27" s="453">
        <f t="shared" si="1"/>
        <v>39930.484753749341</v>
      </c>
    </row>
    <row r="28" spans="1:41" s="63" customFormat="1" ht="13.5" hidden="1" customHeight="1">
      <c r="A28" s="225"/>
      <c r="B28" s="265"/>
      <c r="C28" s="21"/>
      <c r="D28" s="21"/>
      <c r="E28" s="57"/>
      <c r="F28" s="57"/>
      <c r="G28" s="21"/>
      <c r="H28" s="421"/>
      <c r="I28" s="21"/>
      <c r="J28" s="21"/>
      <c r="K28" s="21"/>
      <c r="L28" s="33"/>
      <c r="M28" s="227"/>
      <c r="N28" s="226"/>
      <c r="O28" s="219"/>
      <c r="P28" s="225"/>
      <c r="Q28" s="230"/>
      <c r="R28" s="33"/>
      <c r="S28" s="57"/>
      <c r="T28" s="57"/>
      <c r="U28" s="219"/>
      <c r="V28" s="224"/>
      <c r="W28" s="57"/>
      <c r="X28" s="219"/>
      <c r="Y28" s="219"/>
      <c r="Z28" s="224"/>
      <c r="AA28" s="219"/>
      <c r="AB28" s="219"/>
      <c r="AC28" s="26"/>
      <c r="AD28" s="21"/>
      <c r="AE28" s="21"/>
      <c r="AF28" s="222"/>
      <c r="AG28" s="21"/>
      <c r="AH28" s="21"/>
      <c r="AI28" s="26"/>
      <c r="AJ28" s="21"/>
      <c r="AK28" s="453" t="e">
        <f t="shared" si="5"/>
        <v>#DIV/0!</v>
      </c>
      <c r="AL28" s="452">
        <f t="shared" si="6"/>
        <v>0</v>
      </c>
      <c r="AM28" s="453">
        <f t="shared" si="7"/>
        <v>0</v>
      </c>
      <c r="AN28" s="453">
        <f t="shared" si="8"/>
        <v>0</v>
      </c>
      <c r="AO28" s="453">
        <f t="shared" si="1"/>
        <v>0</v>
      </c>
    </row>
    <row r="29" spans="1:41" s="414" customFormat="1" ht="13.5" customHeight="1">
      <c r="A29" s="236" t="s">
        <v>1014</v>
      </c>
      <c r="B29" s="240">
        <v>15</v>
      </c>
      <c r="C29" s="39">
        <v>200</v>
      </c>
      <c r="D29" s="39">
        <v>100</v>
      </c>
      <c r="E29" s="55">
        <v>4.3</v>
      </c>
      <c r="F29" s="55">
        <v>5.2</v>
      </c>
      <c r="G29" s="39">
        <v>8</v>
      </c>
      <c r="H29" s="420">
        <v>19.14</v>
      </c>
      <c r="I29" s="39">
        <v>189.6</v>
      </c>
      <c r="J29" s="39">
        <v>173.6</v>
      </c>
      <c r="K29" s="39" t="s">
        <v>19</v>
      </c>
      <c r="L29" s="41" t="s">
        <v>19</v>
      </c>
      <c r="M29" s="238" t="s">
        <v>19</v>
      </c>
      <c r="N29" s="237">
        <v>0.77800000000000002</v>
      </c>
      <c r="O29" s="235">
        <v>51.76</v>
      </c>
      <c r="P29" s="236" t="s">
        <v>1013</v>
      </c>
      <c r="Q29" s="238">
        <v>10</v>
      </c>
      <c r="R29" s="41">
        <v>1280</v>
      </c>
      <c r="S29" s="55">
        <v>128</v>
      </c>
      <c r="T29" s="55">
        <v>145.19999999999999</v>
      </c>
      <c r="U29" s="235">
        <v>8.18</v>
      </c>
      <c r="V29" s="234">
        <v>9.8000000000000007</v>
      </c>
      <c r="W29" s="235">
        <v>86.89</v>
      </c>
      <c r="X29" s="235">
        <v>17.38</v>
      </c>
      <c r="Y29" s="235">
        <v>27.1</v>
      </c>
      <c r="Z29" s="234">
        <v>2.13</v>
      </c>
      <c r="AA29" s="235">
        <v>24.09</v>
      </c>
      <c r="AB29" s="235">
        <v>1.93</v>
      </c>
      <c r="AC29" s="37">
        <v>8.2200000000000006</v>
      </c>
      <c r="AD29" s="39">
        <v>1</v>
      </c>
      <c r="AE29" s="39">
        <v>3</v>
      </c>
      <c r="AF29" s="232" t="s">
        <v>19</v>
      </c>
      <c r="AG29" s="39">
        <v>3</v>
      </c>
      <c r="AH29" s="39">
        <v>4</v>
      </c>
      <c r="AI29" s="37" t="s">
        <v>19</v>
      </c>
      <c r="AJ29" s="39"/>
      <c r="AK29" s="453">
        <f t="shared" si="5"/>
        <v>24.137931034482769</v>
      </c>
      <c r="AL29" s="452">
        <f t="shared" si="6"/>
        <v>0.72682606000000005</v>
      </c>
      <c r="AM29" s="453">
        <f t="shared" si="7"/>
        <v>0.99795550500000019</v>
      </c>
      <c r="AN29" s="453">
        <f t="shared" si="8"/>
        <v>1.4536521200000003</v>
      </c>
      <c r="AO29" s="453">
        <f t="shared" si="1"/>
        <v>8221.858666666667</v>
      </c>
    </row>
    <row r="30" spans="1:41" s="63" customFormat="1" ht="13.5" customHeight="1">
      <c r="A30" s="225" t="s">
        <v>1012</v>
      </c>
      <c r="B30" s="265">
        <v>19.3</v>
      </c>
      <c r="C30" s="21">
        <v>203</v>
      </c>
      <c r="D30" s="21">
        <v>102</v>
      </c>
      <c r="E30" s="57">
        <v>5.8</v>
      </c>
      <c r="F30" s="57">
        <v>6.5</v>
      </c>
      <c r="G30" s="21">
        <v>8</v>
      </c>
      <c r="H30" s="421">
        <v>24.91</v>
      </c>
      <c r="I30" s="21">
        <v>190</v>
      </c>
      <c r="J30" s="21">
        <v>174</v>
      </c>
      <c r="K30" s="21" t="s">
        <v>19</v>
      </c>
      <c r="L30" s="33" t="s">
        <v>19</v>
      </c>
      <c r="M30" s="227" t="s">
        <v>19</v>
      </c>
      <c r="N30" s="226">
        <v>0.78900000000000003</v>
      </c>
      <c r="O30" s="219">
        <v>40.340000000000003</v>
      </c>
      <c r="P30" s="225" t="s">
        <v>1011</v>
      </c>
      <c r="Q30" s="230">
        <v>13</v>
      </c>
      <c r="R30" s="33">
        <v>1662</v>
      </c>
      <c r="S30" s="57">
        <v>163.69999999999999</v>
      </c>
      <c r="T30" s="57">
        <v>188.1</v>
      </c>
      <c r="U30" s="219">
        <v>8.17</v>
      </c>
      <c r="V30" s="224">
        <v>13.06</v>
      </c>
      <c r="W30" s="57">
        <v>115.4</v>
      </c>
      <c r="X30" s="219">
        <v>22.63</v>
      </c>
      <c r="Y30" s="219">
        <v>35.69</v>
      </c>
      <c r="Z30" s="224">
        <v>2.15</v>
      </c>
      <c r="AA30" s="219">
        <v>28.21</v>
      </c>
      <c r="AB30" s="219">
        <v>3.99</v>
      </c>
      <c r="AC30" s="26">
        <v>11.1</v>
      </c>
      <c r="AD30" s="21">
        <v>1</v>
      </c>
      <c r="AE30" s="21">
        <v>1</v>
      </c>
      <c r="AF30" s="222" t="s">
        <v>19</v>
      </c>
      <c r="AG30" s="21">
        <v>1</v>
      </c>
      <c r="AH30" s="21">
        <v>2</v>
      </c>
      <c r="AI30" s="26" t="s">
        <v>19</v>
      </c>
      <c r="AJ30" s="21"/>
      <c r="AK30" s="453">
        <f t="shared" si="5"/>
        <v>25.988157366519474</v>
      </c>
      <c r="AL30" s="452">
        <f t="shared" si="6"/>
        <v>1.5727168</v>
      </c>
      <c r="AM30" s="453">
        <f t="shared" si="7"/>
        <v>2.0770982541666672</v>
      </c>
      <c r="AN30" s="453">
        <f t="shared" si="8"/>
        <v>3.1454336000000001</v>
      </c>
      <c r="AO30" s="453">
        <f t="shared" si="1"/>
        <v>11097.566078625001</v>
      </c>
    </row>
    <row r="31" spans="1:41" s="414" customFormat="1" ht="13.5" customHeight="1">
      <c r="A31" s="236" t="s">
        <v>1010</v>
      </c>
      <c r="B31" s="240">
        <v>22.5</v>
      </c>
      <c r="C31" s="39">
        <v>206</v>
      </c>
      <c r="D31" s="39">
        <v>102</v>
      </c>
      <c r="E31" s="55">
        <v>6.2</v>
      </c>
      <c r="F31" s="55">
        <v>8</v>
      </c>
      <c r="G31" s="39">
        <v>8</v>
      </c>
      <c r="H31" s="420">
        <v>28.69</v>
      </c>
      <c r="I31" s="39">
        <v>190</v>
      </c>
      <c r="J31" s="39">
        <v>174</v>
      </c>
      <c r="K31" s="39" t="s">
        <v>19</v>
      </c>
      <c r="L31" s="41" t="s">
        <v>19</v>
      </c>
      <c r="M31" s="238" t="s">
        <v>19</v>
      </c>
      <c r="N31" s="237">
        <v>0.79400000000000004</v>
      </c>
      <c r="O31" s="235">
        <v>35.25</v>
      </c>
      <c r="P31" s="236" t="s">
        <v>1009</v>
      </c>
      <c r="Q31" s="238">
        <v>15</v>
      </c>
      <c r="R31" s="41">
        <v>2004</v>
      </c>
      <c r="S31" s="55">
        <v>194.5</v>
      </c>
      <c r="T31" s="55">
        <v>222.8</v>
      </c>
      <c r="U31" s="235">
        <v>8.36</v>
      </c>
      <c r="V31" s="234">
        <v>14.14</v>
      </c>
      <c r="W31" s="55">
        <v>142</v>
      </c>
      <c r="X31" s="235">
        <v>27.85</v>
      </c>
      <c r="Y31" s="235">
        <v>43.72</v>
      </c>
      <c r="Z31" s="234">
        <v>2.2200000000000002</v>
      </c>
      <c r="AA31" s="235">
        <v>31.59</v>
      </c>
      <c r="AB31" s="235">
        <v>5.97</v>
      </c>
      <c r="AC31" s="37">
        <v>13.87</v>
      </c>
      <c r="AD31" s="39">
        <v>1</v>
      </c>
      <c r="AE31" s="39">
        <v>1</v>
      </c>
      <c r="AF31" s="232" t="s">
        <v>19</v>
      </c>
      <c r="AG31" s="39">
        <v>1</v>
      </c>
      <c r="AH31" s="39">
        <v>2</v>
      </c>
      <c r="AI31" s="37" t="s">
        <v>19</v>
      </c>
      <c r="AJ31" s="39"/>
      <c r="AK31" s="453">
        <f t="shared" si="5"/>
        <v>25.342279539909384</v>
      </c>
      <c r="AL31" s="452">
        <f t="shared" si="6"/>
        <v>2.5272824000000003</v>
      </c>
      <c r="AM31" s="453">
        <f t="shared" si="7"/>
        <v>3.8387242000000006</v>
      </c>
      <c r="AN31" s="453">
        <f t="shared" si="8"/>
        <v>5.0545648000000005</v>
      </c>
      <c r="AO31" s="453">
        <f t="shared" si="1"/>
        <v>13867.866144</v>
      </c>
    </row>
    <row r="32" spans="1:41" s="63" customFormat="1" ht="13.5" hidden="1" customHeight="1">
      <c r="A32" s="225"/>
      <c r="B32" s="265"/>
      <c r="C32" s="21"/>
      <c r="D32" s="21"/>
      <c r="E32" s="57"/>
      <c r="F32" s="57"/>
      <c r="G32" s="21"/>
      <c r="H32" s="421"/>
      <c r="I32" s="21"/>
      <c r="J32" s="21"/>
      <c r="K32" s="21"/>
      <c r="L32" s="33"/>
      <c r="M32" s="227"/>
      <c r="N32" s="226"/>
      <c r="O32" s="219"/>
      <c r="P32" s="225"/>
      <c r="Q32" s="230"/>
      <c r="R32" s="57"/>
      <c r="S32" s="57"/>
      <c r="T32" s="57"/>
      <c r="U32" s="219"/>
      <c r="V32" s="224"/>
      <c r="W32" s="57"/>
      <c r="X32" s="219"/>
      <c r="Y32" s="219"/>
      <c r="Z32" s="224"/>
      <c r="AA32" s="219"/>
      <c r="AB32" s="219"/>
      <c r="AC32" s="26"/>
      <c r="AD32" s="21"/>
      <c r="AE32" s="21"/>
      <c r="AF32" s="222"/>
      <c r="AG32" s="21"/>
      <c r="AH32" s="21"/>
      <c r="AI32" s="26"/>
      <c r="AJ32" s="21"/>
      <c r="AK32" s="453" t="e">
        <f t="shared" si="5"/>
        <v>#DIV/0!</v>
      </c>
      <c r="AL32" s="452">
        <f t="shared" si="6"/>
        <v>0</v>
      </c>
      <c r="AM32" s="453">
        <f t="shared" si="7"/>
        <v>0</v>
      </c>
      <c r="AN32" s="453">
        <f t="shared" si="8"/>
        <v>0</v>
      </c>
      <c r="AO32" s="453">
        <f t="shared" si="1"/>
        <v>0</v>
      </c>
    </row>
    <row r="33" spans="1:41" s="414" customFormat="1" ht="13.5" customHeight="1">
      <c r="A33" s="236" t="s">
        <v>1008</v>
      </c>
      <c r="B33" s="240">
        <v>21</v>
      </c>
      <c r="C33" s="39">
        <v>203</v>
      </c>
      <c r="D33" s="39">
        <v>133</v>
      </c>
      <c r="E33" s="55">
        <v>5</v>
      </c>
      <c r="F33" s="55">
        <v>6.4</v>
      </c>
      <c r="G33" s="39">
        <v>8</v>
      </c>
      <c r="H33" s="420">
        <v>27.08</v>
      </c>
      <c r="I33" s="39">
        <v>190.2</v>
      </c>
      <c r="J33" s="39">
        <v>174.2</v>
      </c>
      <c r="K33" s="39" t="s">
        <v>9</v>
      </c>
      <c r="L33" s="41">
        <v>62</v>
      </c>
      <c r="M33" s="238">
        <v>76</v>
      </c>
      <c r="N33" s="237">
        <v>0.91400000000000003</v>
      </c>
      <c r="O33" s="235">
        <v>43</v>
      </c>
      <c r="P33" s="236" t="s">
        <v>1007</v>
      </c>
      <c r="Q33" s="238">
        <v>14</v>
      </c>
      <c r="R33" s="41">
        <v>1980</v>
      </c>
      <c r="S33" s="55">
        <v>195.1</v>
      </c>
      <c r="T33" s="55">
        <v>217.7</v>
      </c>
      <c r="U33" s="235">
        <v>8.5500000000000007</v>
      </c>
      <c r="V33" s="234">
        <v>11.4</v>
      </c>
      <c r="W33" s="55">
        <v>251.3</v>
      </c>
      <c r="X33" s="235">
        <v>37.78</v>
      </c>
      <c r="Y33" s="235">
        <v>58.03</v>
      </c>
      <c r="Z33" s="234">
        <v>3.05</v>
      </c>
      <c r="AA33" s="235">
        <v>27.17</v>
      </c>
      <c r="AB33" s="235">
        <v>3.74</v>
      </c>
      <c r="AC33" s="37">
        <v>24.25</v>
      </c>
      <c r="AD33" s="39">
        <v>2</v>
      </c>
      <c r="AE33" s="39">
        <v>3</v>
      </c>
      <c r="AF33" s="232" t="s">
        <v>19</v>
      </c>
      <c r="AG33" s="39">
        <v>2</v>
      </c>
      <c r="AH33" s="39">
        <v>4</v>
      </c>
      <c r="AI33" s="37" t="s">
        <v>19</v>
      </c>
      <c r="AJ33" s="39"/>
      <c r="AK33" s="453">
        <f t="shared" si="5"/>
        <v>21.108567208271793</v>
      </c>
      <c r="AL33" s="452">
        <f t="shared" si="6"/>
        <v>1.5717550666666671</v>
      </c>
      <c r="AM33" s="453">
        <f t="shared" si="7"/>
        <v>4.316976900888891</v>
      </c>
      <c r="AN33" s="453">
        <f t="shared" si="8"/>
        <v>3.1435101333333342</v>
      </c>
      <c r="AO33" s="453">
        <f t="shared" si="1"/>
        <v>24248.824043658668</v>
      </c>
    </row>
    <row r="34" spans="1:41" s="63" customFormat="1" ht="13.5" customHeight="1">
      <c r="A34" s="225" t="s">
        <v>1006</v>
      </c>
      <c r="B34" s="265">
        <v>26.6</v>
      </c>
      <c r="C34" s="21">
        <v>207</v>
      </c>
      <c r="D34" s="21">
        <v>133</v>
      </c>
      <c r="E34" s="57">
        <v>5.8</v>
      </c>
      <c r="F34" s="57">
        <v>8.4</v>
      </c>
      <c r="G34" s="21">
        <v>8</v>
      </c>
      <c r="H34" s="421">
        <v>34</v>
      </c>
      <c r="I34" s="21">
        <v>190.2</v>
      </c>
      <c r="J34" s="21">
        <v>174.2</v>
      </c>
      <c r="K34" s="21" t="s">
        <v>9</v>
      </c>
      <c r="L34" s="33">
        <v>62</v>
      </c>
      <c r="M34" s="227">
        <v>76</v>
      </c>
      <c r="N34" s="226">
        <v>0.92100000000000004</v>
      </c>
      <c r="O34" s="219">
        <v>34.49</v>
      </c>
      <c r="P34" s="225" t="s">
        <v>1005</v>
      </c>
      <c r="Q34" s="230">
        <v>18</v>
      </c>
      <c r="R34" s="33">
        <v>2587</v>
      </c>
      <c r="S34" s="57">
        <v>250</v>
      </c>
      <c r="T34" s="57">
        <v>279.8</v>
      </c>
      <c r="U34" s="219">
        <v>8.7200000000000006</v>
      </c>
      <c r="V34" s="224">
        <v>13.49</v>
      </c>
      <c r="W34" s="57">
        <v>329.8</v>
      </c>
      <c r="X34" s="219">
        <v>49.6</v>
      </c>
      <c r="Y34" s="219">
        <v>76.17</v>
      </c>
      <c r="Z34" s="224">
        <v>3.11</v>
      </c>
      <c r="AA34" s="219">
        <v>32.01</v>
      </c>
      <c r="AB34" s="219">
        <v>7.35</v>
      </c>
      <c r="AC34" s="26">
        <v>32.479999999999997</v>
      </c>
      <c r="AD34" s="21">
        <v>1</v>
      </c>
      <c r="AE34" s="21">
        <v>1</v>
      </c>
      <c r="AF34" s="222" t="s">
        <v>19</v>
      </c>
      <c r="AG34" s="21">
        <v>1</v>
      </c>
      <c r="AH34" s="21">
        <v>2</v>
      </c>
      <c r="AI34" s="26" t="s">
        <v>19</v>
      </c>
      <c r="AJ34" s="21"/>
      <c r="AK34" s="453">
        <f t="shared" si="5"/>
        <v>21.205882352941163</v>
      </c>
      <c r="AL34" s="452">
        <f t="shared" si="6"/>
        <v>3.2734751200000005</v>
      </c>
      <c r="AM34" s="453">
        <f t="shared" si="7"/>
        <v>9.7372722853333347</v>
      </c>
      <c r="AN34" s="453">
        <f t="shared" si="8"/>
        <v>6.5469502400000001</v>
      </c>
      <c r="AO34" s="453">
        <f t="shared" si="1"/>
        <v>32477.415056982005</v>
      </c>
    </row>
    <row r="35" spans="1:41" s="414" customFormat="1" ht="13.5" customHeight="1">
      <c r="A35" s="236" t="s">
        <v>1004</v>
      </c>
      <c r="B35" s="240">
        <v>31.3</v>
      </c>
      <c r="C35" s="39">
        <v>210</v>
      </c>
      <c r="D35" s="39">
        <v>134</v>
      </c>
      <c r="E35" s="55">
        <v>6.4</v>
      </c>
      <c r="F35" s="55">
        <v>10.199999999999999</v>
      </c>
      <c r="G35" s="39">
        <v>8</v>
      </c>
      <c r="H35" s="420">
        <v>39.92</v>
      </c>
      <c r="I35" s="39">
        <v>189.6</v>
      </c>
      <c r="J35" s="39">
        <v>173.6</v>
      </c>
      <c r="K35" s="39" t="s">
        <v>9</v>
      </c>
      <c r="L35" s="41">
        <v>64</v>
      </c>
      <c r="M35" s="238">
        <v>76</v>
      </c>
      <c r="N35" s="237">
        <v>0.93</v>
      </c>
      <c r="O35" s="235">
        <v>29.66</v>
      </c>
      <c r="P35" s="236" t="s">
        <v>1003</v>
      </c>
      <c r="Q35" s="238">
        <v>21</v>
      </c>
      <c r="R35" s="41">
        <v>3139</v>
      </c>
      <c r="S35" s="55">
        <v>298.89999999999998</v>
      </c>
      <c r="T35" s="55">
        <v>335.3</v>
      </c>
      <c r="U35" s="235">
        <v>8.8699999999999992</v>
      </c>
      <c r="V35" s="234">
        <v>14.87</v>
      </c>
      <c r="W35" s="55">
        <v>409.6</v>
      </c>
      <c r="X35" s="235">
        <v>61.13</v>
      </c>
      <c r="Y35" s="235">
        <v>93.76</v>
      </c>
      <c r="Z35" s="234">
        <v>3.2</v>
      </c>
      <c r="AA35" s="235">
        <v>36.119999999999997</v>
      </c>
      <c r="AB35" s="235">
        <v>12.04</v>
      </c>
      <c r="AC35" s="37">
        <v>40.82</v>
      </c>
      <c r="AD35" s="39">
        <v>1</v>
      </c>
      <c r="AE35" s="39">
        <v>1</v>
      </c>
      <c r="AF35" s="232" t="s">
        <v>19</v>
      </c>
      <c r="AG35" s="39">
        <v>1</v>
      </c>
      <c r="AH35" s="39">
        <v>2</v>
      </c>
      <c r="AI35" s="37" t="s">
        <v>19</v>
      </c>
      <c r="AJ35" s="39"/>
      <c r="AK35" s="453">
        <f t="shared" si="5"/>
        <v>21.007014028056119</v>
      </c>
      <c r="AL35" s="452">
        <f t="shared" si="6"/>
        <v>5.6130019199999994</v>
      </c>
      <c r="AM35" s="453">
        <f t="shared" si="7"/>
        <v>17.804528387999994</v>
      </c>
      <c r="AN35" s="453">
        <f t="shared" si="8"/>
        <v>11.226003839999999</v>
      </c>
      <c r="AO35" s="453">
        <f t="shared" si="1"/>
        <v>40822.001367768011</v>
      </c>
    </row>
    <row r="36" spans="1:41" s="63" customFormat="1" ht="13.5" hidden="1" customHeight="1">
      <c r="A36" s="225"/>
      <c r="B36" s="265"/>
      <c r="C36" s="21"/>
      <c r="D36" s="21"/>
      <c r="E36" s="57"/>
      <c r="F36" s="57"/>
      <c r="G36" s="21"/>
      <c r="H36" s="421"/>
      <c r="I36" s="21"/>
      <c r="J36" s="21"/>
      <c r="K36" s="21"/>
      <c r="L36" s="33"/>
      <c r="M36" s="227"/>
      <c r="N36" s="226"/>
      <c r="O36" s="219"/>
      <c r="P36" s="225"/>
      <c r="Q36" s="230"/>
      <c r="R36" s="33"/>
      <c r="S36" s="57"/>
      <c r="T36" s="57"/>
      <c r="U36" s="219"/>
      <c r="V36" s="224"/>
      <c r="W36" s="57"/>
      <c r="X36" s="219"/>
      <c r="Y36" s="57"/>
      <c r="Z36" s="224"/>
      <c r="AA36" s="219"/>
      <c r="AB36" s="219"/>
      <c r="AC36" s="26"/>
      <c r="AD36" s="21"/>
      <c r="AE36" s="21"/>
      <c r="AF36" s="222"/>
      <c r="AG36" s="21"/>
      <c r="AH36" s="21"/>
      <c r="AI36" s="26"/>
      <c r="AJ36" s="21"/>
      <c r="AK36" s="453" t="e">
        <f t="shared" si="5"/>
        <v>#DIV/0!</v>
      </c>
      <c r="AL36" s="452">
        <f t="shared" si="6"/>
        <v>0</v>
      </c>
      <c r="AM36" s="453">
        <f t="shared" si="7"/>
        <v>0</v>
      </c>
      <c r="AN36" s="453">
        <f t="shared" si="8"/>
        <v>0</v>
      </c>
      <c r="AO36" s="453">
        <f t="shared" si="1"/>
        <v>0</v>
      </c>
    </row>
    <row r="37" spans="1:41" s="414" customFormat="1" ht="13.5" customHeight="1">
      <c r="A37" s="236" t="s">
        <v>1002</v>
      </c>
      <c r="B37" s="240">
        <v>35.9</v>
      </c>
      <c r="C37" s="39">
        <v>201</v>
      </c>
      <c r="D37" s="39">
        <v>165</v>
      </c>
      <c r="E37" s="55">
        <v>6.2</v>
      </c>
      <c r="F37" s="55">
        <v>10.199999999999999</v>
      </c>
      <c r="G37" s="39">
        <v>10</v>
      </c>
      <c r="H37" s="420">
        <v>45.75</v>
      </c>
      <c r="I37" s="39">
        <v>180.6</v>
      </c>
      <c r="J37" s="39">
        <v>160.6</v>
      </c>
      <c r="K37" s="39" t="s">
        <v>5</v>
      </c>
      <c r="L37" s="41">
        <v>78</v>
      </c>
      <c r="M37" s="238">
        <v>96</v>
      </c>
      <c r="N37" s="235">
        <v>1.03</v>
      </c>
      <c r="O37" s="235">
        <v>28.75</v>
      </c>
      <c r="P37" s="236" t="s">
        <v>1001</v>
      </c>
      <c r="Q37" s="238">
        <v>24</v>
      </c>
      <c r="R37" s="41">
        <v>3438</v>
      </c>
      <c r="S37" s="55">
        <v>342.1</v>
      </c>
      <c r="T37" s="55">
        <v>379.4</v>
      </c>
      <c r="U37" s="235">
        <v>8.67</v>
      </c>
      <c r="V37" s="234">
        <v>14.77</v>
      </c>
      <c r="W37" s="55">
        <v>764.3</v>
      </c>
      <c r="X37" s="235">
        <v>92.64</v>
      </c>
      <c r="Y37" s="55">
        <v>141.1</v>
      </c>
      <c r="Z37" s="234">
        <v>4.09</v>
      </c>
      <c r="AA37" s="235">
        <v>38.340000000000003</v>
      </c>
      <c r="AB37" s="235">
        <v>14.56</v>
      </c>
      <c r="AC37" s="37">
        <v>69.5</v>
      </c>
      <c r="AD37" s="39">
        <v>1</v>
      </c>
      <c r="AE37" s="39">
        <v>1</v>
      </c>
      <c r="AF37" s="232" t="s">
        <v>19</v>
      </c>
      <c r="AG37" s="39">
        <v>1</v>
      </c>
      <c r="AH37" s="39">
        <v>1</v>
      </c>
      <c r="AI37" s="37" t="s">
        <v>19</v>
      </c>
      <c r="AJ37" s="39"/>
      <c r="AK37" s="453">
        <f t="shared" si="5"/>
        <v>17.57103825136614</v>
      </c>
      <c r="AL37" s="452">
        <f t="shared" si="6"/>
        <v>6.59452704</v>
      </c>
      <c r="AM37" s="453">
        <f t="shared" si="7"/>
        <v>33.167872107499996</v>
      </c>
      <c r="AN37" s="453">
        <f t="shared" si="8"/>
        <v>13.189054079999998</v>
      </c>
      <c r="AO37" s="453">
        <f t="shared" si="1"/>
        <v>69502.032220500012</v>
      </c>
    </row>
    <row r="38" spans="1:41" s="63" customFormat="1" ht="13.5" customHeight="1">
      <c r="A38" s="225" t="s">
        <v>1000</v>
      </c>
      <c r="B38" s="265">
        <v>41.7</v>
      </c>
      <c r="C38" s="21">
        <v>205</v>
      </c>
      <c r="D38" s="21">
        <v>166</v>
      </c>
      <c r="E38" s="57">
        <v>7.2</v>
      </c>
      <c r="F38" s="57">
        <v>11.8</v>
      </c>
      <c r="G38" s="21">
        <v>10</v>
      </c>
      <c r="H38" s="421">
        <v>53.17</v>
      </c>
      <c r="I38" s="21">
        <v>181.4</v>
      </c>
      <c r="J38" s="21">
        <v>161.4</v>
      </c>
      <c r="K38" s="21" t="s">
        <v>5</v>
      </c>
      <c r="L38" s="33">
        <v>80</v>
      </c>
      <c r="M38" s="227">
        <v>96</v>
      </c>
      <c r="N38" s="219">
        <v>1.04</v>
      </c>
      <c r="O38" s="219">
        <v>24.97</v>
      </c>
      <c r="P38" s="225" t="s">
        <v>999</v>
      </c>
      <c r="Q38" s="230">
        <v>28</v>
      </c>
      <c r="R38" s="33">
        <v>4088</v>
      </c>
      <c r="S38" s="57">
        <v>398.8</v>
      </c>
      <c r="T38" s="57">
        <v>445.6</v>
      </c>
      <c r="U38" s="219">
        <v>8.77</v>
      </c>
      <c r="V38" s="224">
        <v>17.21</v>
      </c>
      <c r="W38" s="57">
        <v>900.5</v>
      </c>
      <c r="X38" s="57">
        <v>108.5</v>
      </c>
      <c r="Y38" s="57">
        <v>165.5</v>
      </c>
      <c r="Z38" s="224">
        <v>4.12</v>
      </c>
      <c r="AA38" s="219">
        <v>42.56</v>
      </c>
      <c r="AB38" s="219">
        <v>22.39</v>
      </c>
      <c r="AC38" s="26">
        <v>83.95</v>
      </c>
      <c r="AD38" s="21">
        <v>1</v>
      </c>
      <c r="AE38" s="21">
        <v>1</v>
      </c>
      <c r="AF38" s="222" t="s">
        <v>19</v>
      </c>
      <c r="AG38" s="21">
        <v>1</v>
      </c>
      <c r="AH38" s="21">
        <v>1</v>
      </c>
      <c r="AI38" s="26" t="s">
        <v>19</v>
      </c>
      <c r="AJ38" s="21"/>
      <c r="AK38" s="453">
        <f t="shared" si="5"/>
        <v>18.693342110212523</v>
      </c>
      <c r="AL38" s="452">
        <f t="shared" si="6"/>
        <v>10.293302293333335</v>
      </c>
      <c r="AM38" s="453">
        <f t="shared" si="7"/>
        <v>52.292618112444451</v>
      </c>
      <c r="AN38" s="453">
        <f t="shared" si="8"/>
        <v>20.58660458666667</v>
      </c>
      <c r="AO38" s="453">
        <f t="shared" si="1"/>
        <v>83947.791244127991</v>
      </c>
    </row>
    <row r="39" spans="1:41" s="63" customFormat="1" ht="13.5" hidden="1" customHeight="1">
      <c r="A39" s="225"/>
      <c r="B39" s="265"/>
      <c r="C39" s="21"/>
      <c r="D39" s="21"/>
      <c r="E39" s="57"/>
      <c r="F39" s="57"/>
      <c r="G39" s="21"/>
      <c r="H39" s="421"/>
      <c r="I39" s="21"/>
      <c r="J39" s="21"/>
      <c r="K39" s="21"/>
      <c r="L39" s="33"/>
      <c r="M39" s="227"/>
      <c r="N39" s="219"/>
      <c r="O39" s="219"/>
      <c r="P39" s="225"/>
      <c r="Q39" s="230"/>
      <c r="R39" s="33"/>
      <c r="S39" s="57"/>
      <c r="T39" s="57"/>
      <c r="U39" s="219"/>
      <c r="V39" s="224"/>
      <c r="W39" s="57"/>
      <c r="X39" s="57"/>
      <c r="Y39" s="57"/>
      <c r="Z39" s="224"/>
      <c r="AA39" s="219"/>
      <c r="AB39" s="219"/>
      <c r="AC39" s="26"/>
      <c r="AD39" s="21"/>
      <c r="AE39" s="21"/>
      <c r="AF39" s="222"/>
      <c r="AG39" s="21"/>
      <c r="AH39" s="21"/>
      <c r="AI39" s="26"/>
      <c r="AJ39" s="21"/>
      <c r="AK39" s="453" t="e">
        <f t="shared" si="5"/>
        <v>#DIV/0!</v>
      </c>
      <c r="AL39" s="452">
        <f t="shared" si="6"/>
        <v>0</v>
      </c>
      <c r="AM39" s="453">
        <f t="shared" si="7"/>
        <v>0</v>
      </c>
      <c r="AN39" s="453">
        <f t="shared" si="8"/>
        <v>0</v>
      </c>
      <c r="AO39" s="453">
        <f t="shared" si="1"/>
        <v>0</v>
      </c>
    </row>
    <row r="40" spans="1:41" s="414" customFormat="1" ht="13.5" customHeight="1">
      <c r="A40" s="236" t="s">
        <v>998</v>
      </c>
      <c r="B40" s="240">
        <v>46.1</v>
      </c>
      <c r="C40" s="39">
        <v>203</v>
      </c>
      <c r="D40" s="39">
        <v>203</v>
      </c>
      <c r="E40" s="55">
        <v>7.2</v>
      </c>
      <c r="F40" s="55">
        <v>11</v>
      </c>
      <c r="G40" s="39">
        <v>10</v>
      </c>
      <c r="H40" s="420">
        <v>58.62</v>
      </c>
      <c r="I40" s="39">
        <v>181</v>
      </c>
      <c r="J40" s="39">
        <v>161</v>
      </c>
      <c r="K40" s="39" t="s">
        <v>81</v>
      </c>
      <c r="L40" s="41">
        <v>94</v>
      </c>
      <c r="M40" s="238">
        <v>110</v>
      </c>
      <c r="N40" s="235">
        <v>1.19</v>
      </c>
      <c r="O40" s="235">
        <v>25.78</v>
      </c>
      <c r="P40" s="236" t="s">
        <v>997</v>
      </c>
      <c r="Q40" s="238">
        <v>31</v>
      </c>
      <c r="R40" s="41">
        <v>4545</v>
      </c>
      <c r="S40" s="55">
        <v>447.8</v>
      </c>
      <c r="T40" s="55">
        <v>495.6</v>
      </c>
      <c r="U40" s="235">
        <v>8.81</v>
      </c>
      <c r="V40" s="234">
        <v>16.96</v>
      </c>
      <c r="W40" s="41">
        <v>1535</v>
      </c>
      <c r="X40" s="55">
        <v>151.19999999999999</v>
      </c>
      <c r="Y40" s="55">
        <v>229.5</v>
      </c>
      <c r="Z40" s="234">
        <v>5.12</v>
      </c>
      <c r="AA40" s="235">
        <v>40.96</v>
      </c>
      <c r="AB40" s="235">
        <v>22.27</v>
      </c>
      <c r="AC40" s="37">
        <v>141.30000000000001</v>
      </c>
      <c r="AD40" s="39">
        <v>1</v>
      </c>
      <c r="AE40" s="39">
        <v>3</v>
      </c>
      <c r="AF40" s="232" t="s">
        <v>19</v>
      </c>
      <c r="AG40" s="39">
        <v>1</v>
      </c>
      <c r="AH40" s="39">
        <v>3</v>
      </c>
      <c r="AI40" s="37" t="s">
        <v>19</v>
      </c>
      <c r="AJ40" s="39"/>
      <c r="AK40" s="453">
        <f t="shared" si="5"/>
        <v>16.955475946775849</v>
      </c>
      <c r="AL40" s="452">
        <f t="shared" si="6"/>
        <v>10.200826933333333</v>
      </c>
      <c r="AM40" s="453">
        <f t="shared" si="7"/>
        <v>77.421639306944442</v>
      </c>
      <c r="AN40" s="453">
        <f t="shared" si="8"/>
        <v>20.401653866666667</v>
      </c>
      <c r="AO40" s="453">
        <f t="shared" si="1"/>
        <v>141342.25459200001</v>
      </c>
    </row>
    <row r="41" spans="1:41" s="63" customFormat="1" ht="13.5" customHeight="1">
      <c r="A41" s="225" t="s">
        <v>996</v>
      </c>
      <c r="B41" s="265">
        <v>52</v>
      </c>
      <c r="C41" s="21">
        <v>206</v>
      </c>
      <c r="D41" s="21">
        <v>204</v>
      </c>
      <c r="E41" s="57">
        <v>7.9</v>
      </c>
      <c r="F41" s="57">
        <v>12.6</v>
      </c>
      <c r="G41" s="21">
        <v>10</v>
      </c>
      <c r="H41" s="421">
        <v>66.5</v>
      </c>
      <c r="I41" s="21">
        <v>180.8</v>
      </c>
      <c r="J41" s="21">
        <v>160.80000000000001</v>
      </c>
      <c r="K41" s="21" t="s">
        <v>81</v>
      </c>
      <c r="L41" s="33">
        <v>94</v>
      </c>
      <c r="M41" s="227">
        <v>110</v>
      </c>
      <c r="N41" s="219">
        <v>1.2</v>
      </c>
      <c r="O41" s="219">
        <v>22.89</v>
      </c>
      <c r="P41" s="225" t="s">
        <v>995</v>
      </c>
      <c r="Q41" s="230">
        <v>35</v>
      </c>
      <c r="R41" s="33">
        <v>5268</v>
      </c>
      <c r="S41" s="57">
        <v>511.5</v>
      </c>
      <c r="T41" s="57">
        <v>569</v>
      </c>
      <c r="U41" s="219">
        <v>8.9</v>
      </c>
      <c r="V41" s="224">
        <v>18.600000000000001</v>
      </c>
      <c r="W41" s="33">
        <v>1784</v>
      </c>
      <c r="X41" s="57">
        <v>174.9</v>
      </c>
      <c r="Y41" s="57">
        <v>265.5</v>
      </c>
      <c r="Z41" s="224">
        <v>5.18</v>
      </c>
      <c r="AA41" s="219">
        <v>44.79</v>
      </c>
      <c r="AB41" s="219">
        <v>32.409999999999997</v>
      </c>
      <c r="AC41" s="26">
        <v>166.7</v>
      </c>
      <c r="AD41" s="21">
        <v>1</v>
      </c>
      <c r="AE41" s="21">
        <v>1</v>
      </c>
      <c r="AF41" s="222" t="s">
        <v>19</v>
      </c>
      <c r="AG41" s="21">
        <v>1</v>
      </c>
      <c r="AH41" s="21">
        <v>1</v>
      </c>
      <c r="AI41" s="26" t="s">
        <v>19</v>
      </c>
      <c r="AJ41" s="21"/>
      <c r="AK41" s="453">
        <f t="shared" si="5"/>
        <v>17.436090225563916</v>
      </c>
      <c r="AL41" s="452">
        <f t="shared" si="6"/>
        <v>15.191785843333333</v>
      </c>
      <c r="AM41" s="453">
        <f t="shared" si="7"/>
        <v>118.0666032096111</v>
      </c>
      <c r="AN41" s="453">
        <f t="shared" si="8"/>
        <v>30.383571686666659</v>
      </c>
      <c r="AO41" s="453">
        <f t="shared" si="1"/>
        <v>166710.419822016</v>
      </c>
    </row>
    <row r="42" spans="1:41" s="414" customFormat="1" ht="13.5" customHeight="1">
      <c r="A42" s="236" t="s">
        <v>994</v>
      </c>
      <c r="B42" s="240">
        <v>59</v>
      </c>
      <c r="C42" s="39">
        <v>210</v>
      </c>
      <c r="D42" s="39">
        <v>205</v>
      </c>
      <c r="E42" s="55">
        <v>9.1</v>
      </c>
      <c r="F42" s="55">
        <v>14.2</v>
      </c>
      <c r="G42" s="39">
        <v>10</v>
      </c>
      <c r="H42" s="420">
        <v>75.680000000000007</v>
      </c>
      <c r="I42" s="39">
        <v>181.6</v>
      </c>
      <c r="J42" s="39">
        <v>161.6</v>
      </c>
      <c r="K42" s="39" t="s">
        <v>81</v>
      </c>
      <c r="L42" s="41">
        <v>96</v>
      </c>
      <c r="M42" s="238">
        <v>112</v>
      </c>
      <c r="N42" s="235">
        <v>1.2</v>
      </c>
      <c r="O42" s="235">
        <v>20.28</v>
      </c>
      <c r="P42" s="236" t="s">
        <v>993</v>
      </c>
      <c r="Q42" s="238">
        <v>40</v>
      </c>
      <c r="R42" s="41">
        <v>6113</v>
      </c>
      <c r="S42" s="55">
        <v>582.20000000000005</v>
      </c>
      <c r="T42" s="55">
        <v>652.9</v>
      </c>
      <c r="U42" s="235">
        <v>8.99</v>
      </c>
      <c r="V42" s="234">
        <v>21.59</v>
      </c>
      <c r="W42" s="41">
        <v>2040</v>
      </c>
      <c r="X42" s="55">
        <v>199.1</v>
      </c>
      <c r="Y42" s="55">
        <v>302.8</v>
      </c>
      <c r="Z42" s="234">
        <v>5.19</v>
      </c>
      <c r="AA42" s="235">
        <v>49.26</v>
      </c>
      <c r="AB42" s="235">
        <v>46.86</v>
      </c>
      <c r="AC42" s="37">
        <v>195.4</v>
      </c>
      <c r="AD42" s="39">
        <v>1</v>
      </c>
      <c r="AE42" s="39">
        <v>1</v>
      </c>
      <c r="AF42" s="232" t="s">
        <v>19</v>
      </c>
      <c r="AG42" s="39">
        <v>1</v>
      </c>
      <c r="AH42" s="39">
        <v>1</v>
      </c>
      <c r="AI42" s="37" t="s">
        <v>19</v>
      </c>
      <c r="AJ42" s="39"/>
      <c r="AK42" s="453">
        <f t="shared" si="5"/>
        <v>18.728858350951381</v>
      </c>
      <c r="AL42" s="452">
        <f t="shared" si="6"/>
        <v>22.024954696666665</v>
      </c>
      <c r="AM42" s="453">
        <f t="shared" si="7"/>
        <v>171.50759632888887</v>
      </c>
      <c r="AN42" s="453">
        <f t="shared" si="8"/>
        <v>44.049909393333316</v>
      </c>
      <c r="AO42" s="453">
        <f t="shared" si="1"/>
        <v>195417.77347629168</v>
      </c>
    </row>
    <row r="43" spans="1:41" s="63" customFormat="1" ht="13.5" customHeight="1">
      <c r="A43" s="225" t="s">
        <v>992</v>
      </c>
      <c r="B43" s="265">
        <v>71</v>
      </c>
      <c r="C43" s="21">
        <v>216</v>
      </c>
      <c r="D43" s="21">
        <v>206</v>
      </c>
      <c r="E43" s="57">
        <v>10.199999999999999</v>
      </c>
      <c r="F43" s="57">
        <v>17.399999999999999</v>
      </c>
      <c r="G43" s="21">
        <v>10</v>
      </c>
      <c r="H43" s="421">
        <v>90.96</v>
      </c>
      <c r="I43" s="21">
        <v>181.2</v>
      </c>
      <c r="J43" s="21">
        <v>161.19999999999999</v>
      </c>
      <c r="K43" s="21" t="s">
        <v>81</v>
      </c>
      <c r="L43" s="33">
        <v>98</v>
      </c>
      <c r="M43" s="227">
        <v>112</v>
      </c>
      <c r="N43" s="219">
        <v>1.22</v>
      </c>
      <c r="O43" s="219">
        <v>17.07</v>
      </c>
      <c r="P43" s="225" t="s">
        <v>991</v>
      </c>
      <c r="Q43" s="230">
        <v>48</v>
      </c>
      <c r="R43" s="33">
        <v>7658</v>
      </c>
      <c r="S43" s="57">
        <v>709</v>
      </c>
      <c r="T43" s="57">
        <v>802.8</v>
      </c>
      <c r="U43" s="219">
        <v>9.18</v>
      </c>
      <c r="V43" s="224">
        <v>24.52</v>
      </c>
      <c r="W43" s="33">
        <v>2537</v>
      </c>
      <c r="X43" s="57">
        <v>246.3</v>
      </c>
      <c r="Y43" s="57">
        <v>374.5</v>
      </c>
      <c r="Z43" s="224">
        <v>5.28</v>
      </c>
      <c r="AA43" s="219">
        <v>56.68</v>
      </c>
      <c r="AB43" s="219">
        <v>82.02</v>
      </c>
      <c r="AC43" s="26">
        <v>250</v>
      </c>
      <c r="AD43" s="21">
        <v>1</v>
      </c>
      <c r="AE43" s="21">
        <v>1</v>
      </c>
      <c r="AF43" s="222" t="s">
        <v>19</v>
      </c>
      <c r="AG43" s="21">
        <v>1</v>
      </c>
      <c r="AH43" s="21">
        <v>1</v>
      </c>
      <c r="AI43" s="26" t="s">
        <v>19</v>
      </c>
      <c r="AJ43" s="21"/>
      <c r="AK43" s="453">
        <f t="shared" si="5"/>
        <v>19.741424802110821</v>
      </c>
      <c r="AL43" s="452">
        <f t="shared" si="6"/>
        <v>39.686363279999988</v>
      </c>
      <c r="AM43" s="453">
        <f t="shared" si="7"/>
        <v>320.09894217599992</v>
      </c>
      <c r="AN43" s="453">
        <f t="shared" si="8"/>
        <v>79.37272655999999</v>
      </c>
      <c r="AO43" s="453">
        <f t="shared" si="1"/>
        <v>249975.90882453593</v>
      </c>
    </row>
    <row r="44" spans="1:41" s="414" customFormat="1" ht="13.5" customHeight="1">
      <c r="A44" s="236" t="s">
        <v>990</v>
      </c>
      <c r="B44" s="240">
        <v>86</v>
      </c>
      <c r="C44" s="39">
        <v>222</v>
      </c>
      <c r="D44" s="39">
        <v>209</v>
      </c>
      <c r="E44" s="55">
        <v>13</v>
      </c>
      <c r="F44" s="55">
        <v>20.6</v>
      </c>
      <c r="G44" s="39">
        <v>10</v>
      </c>
      <c r="H44" s="415">
        <v>110.4</v>
      </c>
      <c r="I44" s="39">
        <v>180.8</v>
      </c>
      <c r="J44" s="39">
        <v>160.80000000000001</v>
      </c>
      <c r="K44" s="39" t="s">
        <v>81</v>
      </c>
      <c r="L44" s="41">
        <v>100</v>
      </c>
      <c r="M44" s="238">
        <v>116</v>
      </c>
      <c r="N44" s="235">
        <v>1.24</v>
      </c>
      <c r="O44" s="235">
        <v>14.28</v>
      </c>
      <c r="P44" s="236" t="s">
        <v>989</v>
      </c>
      <c r="Q44" s="238">
        <v>58</v>
      </c>
      <c r="R44" s="41">
        <v>9467</v>
      </c>
      <c r="S44" s="55">
        <v>852.9</v>
      </c>
      <c r="T44" s="55">
        <v>980.5</v>
      </c>
      <c r="U44" s="235">
        <v>9.26</v>
      </c>
      <c r="V44" s="234">
        <v>31.06</v>
      </c>
      <c r="W44" s="41">
        <v>3138</v>
      </c>
      <c r="X44" s="55">
        <v>300.3</v>
      </c>
      <c r="Y44" s="55">
        <v>458.2</v>
      </c>
      <c r="Z44" s="234">
        <v>5.33</v>
      </c>
      <c r="AA44" s="235">
        <v>65.87</v>
      </c>
      <c r="AB44" s="39">
        <v>140.80000000000001</v>
      </c>
      <c r="AC44" s="37">
        <v>317.8</v>
      </c>
      <c r="AD44" s="39">
        <v>1</v>
      </c>
      <c r="AE44" s="39">
        <v>1</v>
      </c>
      <c r="AF44" s="232" t="s">
        <v>19</v>
      </c>
      <c r="AG44" s="39">
        <v>1</v>
      </c>
      <c r="AH44" s="39">
        <v>1</v>
      </c>
      <c r="AI44" s="37" t="s">
        <v>19</v>
      </c>
      <c r="AJ44" s="39"/>
      <c r="AK44" s="453">
        <f t="shared" si="5"/>
        <v>22.186594202898551</v>
      </c>
      <c r="AL44" s="452">
        <f t="shared" si="6"/>
        <v>68.27591480000001</v>
      </c>
      <c r="AM44" s="453">
        <f t="shared" si="7"/>
        <v>554.82923251016689</v>
      </c>
      <c r="AN44" s="453">
        <f t="shared" si="8"/>
        <v>136.55182960000002</v>
      </c>
      <c r="AO44" s="453">
        <f t="shared" si="1"/>
        <v>317843.81838048768</v>
      </c>
    </row>
    <row r="45" spans="1:41" s="63" customFormat="1" ht="13.5" customHeight="1">
      <c r="A45" s="225" t="s">
        <v>988</v>
      </c>
      <c r="B45" s="230">
        <v>100</v>
      </c>
      <c r="C45" s="21">
        <v>229</v>
      </c>
      <c r="D45" s="21">
        <v>210</v>
      </c>
      <c r="E45" s="57">
        <v>14.5</v>
      </c>
      <c r="F45" s="57">
        <v>23.7</v>
      </c>
      <c r="G45" s="21">
        <v>10</v>
      </c>
      <c r="H45" s="413">
        <v>126.7</v>
      </c>
      <c r="I45" s="21">
        <v>181.6</v>
      </c>
      <c r="J45" s="21">
        <v>161.6</v>
      </c>
      <c r="K45" s="21" t="s">
        <v>81</v>
      </c>
      <c r="L45" s="33">
        <v>102</v>
      </c>
      <c r="M45" s="227">
        <v>116</v>
      </c>
      <c r="N45" s="219">
        <v>1.25</v>
      </c>
      <c r="O45" s="219">
        <v>12.59</v>
      </c>
      <c r="P45" s="225" t="s">
        <v>987</v>
      </c>
      <c r="Q45" s="230">
        <v>67</v>
      </c>
      <c r="R45" s="33">
        <v>11325</v>
      </c>
      <c r="S45" s="57">
        <v>989.1</v>
      </c>
      <c r="T45" s="33">
        <v>1149</v>
      </c>
      <c r="U45" s="219">
        <v>9.4499999999999993</v>
      </c>
      <c r="V45" s="224">
        <v>35.33</v>
      </c>
      <c r="W45" s="33">
        <v>3663</v>
      </c>
      <c r="X45" s="57">
        <v>348.9</v>
      </c>
      <c r="Y45" s="57">
        <v>532.9</v>
      </c>
      <c r="Z45" s="224">
        <v>5.38</v>
      </c>
      <c r="AA45" s="219">
        <v>73.599999999999994</v>
      </c>
      <c r="AB45" s="21">
        <v>211.3</v>
      </c>
      <c r="AC45" s="26">
        <v>385.5</v>
      </c>
      <c r="AD45" s="21">
        <v>1</v>
      </c>
      <c r="AE45" s="21">
        <v>1</v>
      </c>
      <c r="AF45" s="222" t="s">
        <v>19</v>
      </c>
      <c r="AG45" s="21">
        <v>1</v>
      </c>
      <c r="AH45" s="21">
        <v>1</v>
      </c>
      <c r="AI45" s="26" t="s">
        <v>19</v>
      </c>
      <c r="AJ45" s="21"/>
      <c r="AK45" s="453">
        <f t="shared" si="5"/>
        <v>23.813338595106543</v>
      </c>
      <c r="AL45" s="452">
        <f t="shared" si="6"/>
        <v>103.61574954166666</v>
      </c>
      <c r="AM45" s="453">
        <f t="shared" si="7"/>
        <v>857.00069010763877</v>
      </c>
      <c r="AN45" s="453">
        <f t="shared" si="8"/>
        <v>207.23149908333332</v>
      </c>
      <c r="AO45" s="453">
        <f t="shared" si="1"/>
        <v>385454.29322137497</v>
      </c>
    </row>
    <row r="46" spans="1:41" s="63" customFormat="1" ht="13.5" hidden="1" customHeight="1">
      <c r="A46" s="225"/>
      <c r="B46" s="265"/>
      <c r="C46" s="21"/>
      <c r="D46" s="21"/>
      <c r="E46" s="57"/>
      <c r="F46" s="57"/>
      <c r="G46" s="21"/>
      <c r="H46" s="421"/>
      <c r="I46" s="21"/>
      <c r="J46" s="21"/>
      <c r="K46" s="21"/>
      <c r="L46" s="33"/>
      <c r="M46" s="227"/>
      <c r="N46" s="219"/>
      <c r="O46" s="219"/>
      <c r="P46" s="225"/>
      <c r="Q46" s="230"/>
      <c r="R46" s="33"/>
      <c r="S46" s="57"/>
      <c r="T46" s="57"/>
      <c r="U46" s="219"/>
      <c r="V46" s="224"/>
      <c r="W46" s="33"/>
      <c r="X46" s="57"/>
      <c r="Y46" s="57"/>
      <c r="Z46" s="224"/>
      <c r="AA46" s="219"/>
      <c r="AB46" s="21"/>
      <c r="AC46" s="26"/>
      <c r="AD46" s="21"/>
      <c r="AE46" s="21"/>
      <c r="AF46" s="222"/>
      <c r="AG46" s="21"/>
      <c r="AH46" s="21"/>
      <c r="AI46" s="26"/>
      <c r="AJ46" s="21"/>
      <c r="AK46" s="453" t="e">
        <f t="shared" si="5"/>
        <v>#DIV/0!</v>
      </c>
      <c r="AL46" s="452">
        <f t="shared" si="6"/>
        <v>0</v>
      </c>
      <c r="AM46" s="453">
        <f t="shared" si="7"/>
        <v>0</v>
      </c>
      <c r="AN46" s="453">
        <f t="shared" si="8"/>
        <v>0</v>
      </c>
      <c r="AO46" s="453">
        <f t="shared" si="1"/>
        <v>0</v>
      </c>
    </row>
    <row r="47" spans="1:41" s="414" customFormat="1" ht="13.5" customHeight="1">
      <c r="A47" s="236" t="s">
        <v>986</v>
      </c>
      <c r="B47" s="240">
        <v>17.899999999999999</v>
      </c>
      <c r="C47" s="39">
        <v>251</v>
      </c>
      <c r="D47" s="39">
        <v>101</v>
      </c>
      <c r="E47" s="55">
        <v>4.8</v>
      </c>
      <c r="F47" s="55">
        <v>5.3</v>
      </c>
      <c r="G47" s="39">
        <v>8</v>
      </c>
      <c r="H47" s="420">
        <v>22.87</v>
      </c>
      <c r="I47" s="39">
        <v>240.4</v>
      </c>
      <c r="J47" s="39">
        <v>224.4</v>
      </c>
      <c r="K47" s="39" t="s">
        <v>19</v>
      </c>
      <c r="L47" s="41" t="s">
        <v>19</v>
      </c>
      <c r="M47" s="238" t="s">
        <v>19</v>
      </c>
      <c r="N47" s="237">
        <v>0.88300000000000001</v>
      </c>
      <c r="O47" s="235">
        <v>49.17</v>
      </c>
      <c r="P47" s="236" t="s">
        <v>985</v>
      </c>
      <c r="Q47" s="238">
        <v>12</v>
      </c>
      <c r="R47" s="41">
        <v>2252</v>
      </c>
      <c r="S47" s="55">
        <v>179.5</v>
      </c>
      <c r="T47" s="55">
        <v>207.8</v>
      </c>
      <c r="U47" s="235">
        <v>9.92</v>
      </c>
      <c r="V47" s="234">
        <v>13.26</v>
      </c>
      <c r="W47" s="235">
        <v>91.34</v>
      </c>
      <c r="X47" s="235">
        <v>18.09</v>
      </c>
      <c r="Y47" s="235">
        <v>28.67</v>
      </c>
      <c r="Z47" s="234">
        <v>2</v>
      </c>
      <c r="AA47" s="235">
        <v>24.8</v>
      </c>
      <c r="AB47" s="235">
        <v>2.5</v>
      </c>
      <c r="AC47" s="37">
        <v>13.74</v>
      </c>
      <c r="AD47" s="39">
        <v>1</v>
      </c>
      <c r="AE47" s="39">
        <v>3</v>
      </c>
      <c r="AF47" s="232" t="s">
        <v>19</v>
      </c>
      <c r="AG47" s="39">
        <v>4</v>
      </c>
      <c r="AH47" s="39">
        <v>4</v>
      </c>
      <c r="AI47" s="37" t="s">
        <v>19</v>
      </c>
      <c r="AJ47" s="39"/>
      <c r="AK47" s="453">
        <f t="shared" si="5"/>
        <v>34.638609532138176</v>
      </c>
      <c r="AL47" s="452">
        <f t="shared" si="6"/>
        <v>0.95409347333333328</v>
      </c>
      <c r="AM47" s="453">
        <f t="shared" si="7"/>
        <v>1.1029348115069442</v>
      </c>
      <c r="AN47" s="453">
        <f t="shared" si="8"/>
        <v>1.9081869466666666</v>
      </c>
      <c r="AO47" s="453">
        <f t="shared" si="1"/>
        <v>13735.328865087373</v>
      </c>
    </row>
    <row r="48" spans="1:41" s="63" customFormat="1" ht="13.5" customHeight="1">
      <c r="A48" s="225" t="s">
        <v>984</v>
      </c>
      <c r="B48" s="265">
        <v>22.3</v>
      </c>
      <c r="C48" s="21">
        <v>254</v>
      </c>
      <c r="D48" s="21">
        <v>102</v>
      </c>
      <c r="E48" s="57">
        <v>5.8</v>
      </c>
      <c r="F48" s="57">
        <v>6.9</v>
      </c>
      <c r="G48" s="21">
        <v>8</v>
      </c>
      <c r="H48" s="421">
        <v>28.65</v>
      </c>
      <c r="I48" s="21">
        <v>240.2</v>
      </c>
      <c r="J48" s="21">
        <v>224.2</v>
      </c>
      <c r="K48" s="21" t="s">
        <v>19</v>
      </c>
      <c r="L48" s="33" t="s">
        <v>19</v>
      </c>
      <c r="M48" s="227" t="s">
        <v>19</v>
      </c>
      <c r="N48" s="226">
        <v>0.89100000000000001</v>
      </c>
      <c r="O48" s="219">
        <v>39.590000000000003</v>
      </c>
      <c r="P48" s="225" t="s">
        <v>983</v>
      </c>
      <c r="Q48" s="230">
        <v>15</v>
      </c>
      <c r="R48" s="33">
        <v>2901</v>
      </c>
      <c r="S48" s="57">
        <v>228.4</v>
      </c>
      <c r="T48" s="57">
        <v>264.60000000000002</v>
      </c>
      <c r="U48" s="219">
        <v>10.06</v>
      </c>
      <c r="V48" s="224">
        <v>16.079999999999998</v>
      </c>
      <c r="W48" s="57">
        <v>122.6</v>
      </c>
      <c r="X48" s="219">
        <v>24.03</v>
      </c>
      <c r="Y48" s="219">
        <v>38.200000000000003</v>
      </c>
      <c r="Z48" s="224">
        <v>2.0699999999999998</v>
      </c>
      <c r="AA48" s="219">
        <v>29.01</v>
      </c>
      <c r="AB48" s="219">
        <v>4.68</v>
      </c>
      <c r="AC48" s="26">
        <v>18.63</v>
      </c>
      <c r="AD48" s="21">
        <v>1</v>
      </c>
      <c r="AE48" s="21">
        <v>1</v>
      </c>
      <c r="AF48" s="222" t="s">
        <v>19</v>
      </c>
      <c r="AG48" s="21">
        <v>3</v>
      </c>
      <c r="AH48" s="21">
        <v>4</v>
      </c>
      <c r="AI48" s="26" t="s">
        <v>19</v>
      </c>
      <c r="AJ48" s="21"/>
      <c r="AK48" s="453">
        <f t="shared" si="5"/>
        <v>34.643979057591601</v>
      </c>
      <c r="AL48" s="452">
        <f t="shared" si="6"/>
        <v>1.9204668533333333</v>
      </c>
      <c r="AM48" s="453">
        <f t="shared" si="7"/>
        <v>2.4879084299444454</v>
      </c>
      <c r="AN48" s="453">
        <f t="shared" si="8"/>
        <v>3.8409337066666667</v>
      </c>
      <c r="AO48" s="453">
        <f t="shared" si="1"/>
        <v>18628.756033292997</v>
      </c>
    </row>
    <row r="49" spans="1:41" s="414" customFormat="1" ht="13.5" customHeight="1">
      <c r="A49" s="236" t="s">
        <v>982</v>
      </c>
      <c r="B49" s="240">
        <v>25.3</v>
      </c>
      <c r="C49" s="39">
        <v>257</v>
      </c>
      <c r="D49" s="39">
        <v>102</v>
      </c>
      <c r="E49" s="55">
        <v>6.1</v>
      </c>
      <c r="F49" s="55">
        <v>8.4</v>
      </c>
      <c r="G49" s="39">
        <v>8</v>
      </c>
      <c r="H49" s="420">
        <v>32.340000000000003</v>
      </c>
      <c r="I49" s="39">
        <v>240.2</v>
      </c>
      <c r="J49" s="39">
        <v>224.2</v>
      </c>
      <c r="K49" s="39" t="s">
        <v>19</v>
      </c>
      <c r="L49" s="41" t="s">
        <v>19</v>
      </c>
      <c r="M49" s="238" t="s">
        <v>19</v>
      </c>
      <c r="N49" s="237">
        <v>0.89600000000000002</v>
      </c>
      <c r="O49" s="235">
        <v>35.299999999999997</v>
      </c>
      <c r="P49" s="236" t="s">
        <v>981</v>
      </c>
      <c r="Q49" s="238">
        <v>17</v>
      </c>
      <c r="R49" s="41">
        <v>3430</v>
      </c>
      <c r="S49" s="55">
        <v>266.89999999999998</v>
      </c>
      <c r="T49" s="55">
        <v>307.5</v>
      </c>
      <c r="U49" s="235">
        <v>10.3</v>
      </c>
      <c r="V49" s="234">
        <v>17.059999999999999</v>
      </c>
      <c r="W49" s="55">
        <v>149.19999999999999</v>
      </c>
      <c r="X49" s="235">
        <v>29.25</v>
      </c>
      <c r="Y49" s="235">
        <v>46.2</v>
      </c>
      <c r="Z49" s="234">
        <v>2.15</v>
      </c>
      <c r="AA49" s="235">
        <v>32.270000000000003</v>
      </c>
      <c r="AB49" s="235">
        <v>6.77</v>
      </c>
      <c r="AC49" s="37">
        <v>22.95</v>
      </c>
      <c r="AD49" s="39">
        <v>1</v>
      </c>
      <c r="AE49" s="39">
        <v>1</v>
      </c>
      <c r="AF49" s="232" t="s">
        <v>19</v>
      </c>
      <c r="AG49" s="39">
        <v>2</v>
      </c>
      <c r="AH49" s="39">
        <v>4</v>
      </c>
      <c r="AI49" s="37" t="s">
        <v>19</v>
      </c>
      <c r="AJ49" s="39"/>
      <c r="AK49" s="453">
        <f t="shared" si="5"/>
        <v>33.416512059369211</v>
      </c>
      <c r="AL49" s="452">
        <f t="shared" si="6"/>
        <v>2.9556515433333335</v>
      </c>
      <c r="AM49" s="453">
        <f t="shared" si="7"/>
        <v>4.4463036232777791</v>
      </c>
      <c r="AN49" s="453">
        <f t="shared" si="8"/>
        <v>5.9113030866666669</v>
      </c>
      <c r="AO49" s="453">
        <f t="shared" si="1"/>
        <v>22954.657028688001</v>
      </c>
    </row>
    <row r="50" spans="1:41" s="63" customFormat="1" ht="13.5" customHeight="1">
      <c r="A50" s="225" t="s">
        <v>980</v>
      </c>
      <c r="B50" s="265">
        <v>28.4</v>
      </c>
      <c r="C50" s="21">
        <v>260</v>
      </c>
      <c r="D50" s="21">
        <v>102</v>
      </c>
      <c r="E50" s="57">
        <v>6.4</v>
      </c>
      <c r="F50" s="57">
        <v>10</v>
      </c>
      <c r="G50" s="21">
        <v>8</v>
      </c>
      <c r="H50" s="421">
        <v>36.19</v>
      </c>
      <c r="I50" s="21">
        <v>240</v>
      </c>
      <c r="J50" s="21">
        <v>224</v>
      </c>
      <c r="K50" s="21" t="s">
        <v>19</v>
      </c>
      <c r="L50" s="33" t="s">
        <v>19</v>
      </c>
      <c r="M50" s="227" t="s">
        <v>19</v>
      </c>
      <c r="N50" s="226">
        <v>0.90200000000000002</v>
      </c>
      <c r="O50" s="219">
        <v>31.74</v>
      </c>
      <c r="P50" s="225" t="s">
        <v>979</v>
      </c>
      <c r="Q50" s="230">
        <v>19</v>
      </c>
      <c r="R50" s="33">
        <v>3998</v>
      </c>
      <c r="S50" s="57">
        <v>307.5</v>
      </c>
      <c r="T50" s="57">
        <v>352.9</v>
      </c>
      <c r="U50" s="219">
        <v>10.51</v>
      </c>
      <c r="V50" s="224">
        <v>18.02</v>
      </c>
      <c r="W50" s="57">
        <v>177.5</v>
      </c>
      <c r="X50" s="219">
        <v>34.81</v>
      </c>
      <c r="Y50" s="219">
        <v>54.71</v>
      </c>
      <c r="Z50" s="224">
        <v>2.21</v>
      </c>
      <c r="AA50" s="219">
        <v>35.72</v>
      </c>
      <c r="AB50" s="219">
        <v>9.8000000000000007</v>
      </c>
      <c r="AC50" s="26">
        <v>27.64</v>
      </c>
      <c r="AD50" s="21">
        <v>1</v>
      </c>
      <c r="AE50" s="21">
        <v>1</v>
      </c>
      <c r="AF50" s="222" t="s">
        <v>19</v>
      </c>
      <c r="AG50" s="21">
        <v>2</v>
      </c>
      <c r="AH50" s="21">
        <v>4</v>
      </c>
      <c r="AI50" s="26" t="s">
        <v>19</v>
      </c>
      <c r="AJ50" s="21"/>
      <c r="AK50" s="453">
        <f t="shared" si="5"/>
        <v>32.486874827300355</v>
      </c>
      <c r="AL50" s="452">
        <f t="shared" si="6"/>
        <v>4.4922666666666666</v>
      </c>
      <c r="AM50" s="453">
        <f t="shared" si="7"/>
        <v>7.4605222222222229</v>
      </c>
      <c r="AN50" s="453">
        <f t="shared" si="8"/>
        <v>8.9845333333333333</v>
      </c>
      <c r="AO50" s="453">
        <f t="shared" si="1"/>
        <v>27635.625</v>
      </c>
    </row>
    <row r="51" spans="1:41" s="63" customFormat="1" ht="13.5" hidden="1" customHeight="1">
      <c r="A51" s="225"/>
      <c r="B51" s="265"/>
      <c r="C51" s="21"/>
      <c r="D51" s="21"/>
      <c r="E51" s="57"/>
      <c r="F51" s="57"/>
      <c r="G51" s="21"/>
      <c r="H51" s="421"/>
      <c r="I51" s="21"/>
      <c r="J51" s="21"/>
      <c r="K51" s="21"/>
      <c r="L51" s="33"/>
      <c r="M51" s="227"/>
      <c r="N51" s="219"/>
      <c r="O51" s="219"/>
      <c r="P51" s="225"/>
      <c r="Q51" s="230"/>
      <c r="R51" s="57"/>
      <c r="S51" s="57"/>
      <c r="T51" s="57"/>
      <c r="U51" s="219"/>
      <c r="V51" s="224"/>
      <c r="W51" s="219"/>
      <c r="X51" s="219"/>
      <c r="Y51" s="219"/>
      <c r="Z51" s="224"/>
      <c r="AA51" s="219"/>
      <c r="AB51" s="219"/>
      <c r="AC51" s="26"/>
      <c r="AD51" s="21"/>
      <c r="AE51" s="21"/>
      <c r="AF51" s="222"/>
      <c r="AG51" s="21"/>
      <c r="AH51" s="21"/>
      <c r="AI51" s="26"/>
      <c r="AJ51" s="21"/>
      <c r="AK51" s="453" t="e">
        <f t="shared" si="5"/>
        <v>#DIV/0!</v>
      </c>
      <c r="AL51" s="452">
        <f t="shared" si="6"/>
        <v>0</v>
      </c>
      <c r="AM51" s="453">
        <f t="shared" si="7"/>
        <v>0</v>
      </c>
      <c r="AN51" s="453">
        <f t="shared" si="8"/>
        <v>0</v>
      </c>
      <c r="AO51" s="453">
        <f t="shared" si="1"/>
        <v>0</v>
      </c>
    </row>
    <row r="52" spans="1:41" s="414" customFormat="1" ht="13.5" customHeight="1">
      <c r="A52" s="236" t="s">
        <v>978</v>
      </c>
      <c r="B52" s="240">
        <v>24</v>
      </c>
      <c r="C52" s="39">
        <v>253</v>
      </c>
      <c r="D52" s="39">
        <v>145</v>
      </c>
      <c r="E52" s="55">
        <v>5</v>
      </c>
      <c r="F52" s="55">
        <v>6.4</v>
      </c>
      <c r="G52" s="39">
        <v>8</v>
      </c>
      <c r="H52" s="420">
        <v>31.12</v>
      </c>
      <c r="I52" s="39">
        <v>240.2</v>
      </c>
      <c r="J52" s="39">
        <v>224.2</v>
      </c>
      <c r="K52" s="39" t="s">
        <v>5</v>
      </c>
      <c r="L52" s="41">
        <v>72</v>
      </c>
      <c r="M52" s="238">
        <v>76</v>
      </c>
      <c r="N52" s="235">
        <v>1.06</v>
      </c>
      <c r="O52" s="235">
        <v>43.48</v>
      </c>
      <c r="P52" s="236" t="s">
        <v>977</v>
      </c>
      <c r="Q52" s="238">
        <v>16</v>
      </c>
      <c r="R52" s="41">
        <v>3477</v>
      </c>
      <c r="S52" s="55">
        <v>274.8</v>
      </c>
      <c r="T52" s="55">
        <v>307.5</v>
      </c>
      <c r="U52" s="235">
        <v>10.57</v>
      </c>
      <c r="V52" s="234">
        <v>13.9</v>
      </c>
      <c r="W52" s="55">
        <v>325.60000000000002</v>
      </c>
      <c r="X52" s="235">
        <v>44.9</v>
      </c>
      <c r="Y52" s="235">
        <v>69.02</v>
      </c>
      <c r="Z52" s="234">
        <v>3.23</v>
      </c>
      <c r="AA52" s="235">
        <v>27.17</v>
      </c>
      <c r="AB52" s="235">
        <v>4.16</v>
      </c>
      <c r="AC52" s="37">
        <v>49.44</v>
      </c>
      <c r="AD52" s="39">
        <v>3</v>
      </c>
      <c r="AE52" s="39">
        <v>3</v>
      </c>
      <c r="AF52" s="232" t="s">
        <v>19</v>
      </c>
      <c r="AG52" s="39">
        <v>4</v>
      </c>
      <c r="AH52" s="39">
        <v>4</v>
      </c>
      <c r="AI52" s="37" t="s">
        <v>19</v>
      </c>
      <c r="AJ52" s="39"/>
      <c r="AK52" s="453">
        <f t="shared" si="5"/>
        <v>27.688946015424172</v>
      </c>
      <c r="AL52" s="452">
        <f t="shared" si="6"/>
        <v>1.7807793333333339</v>
      </c>
      <c r="AM52" s="453">
        <f t="shared" si="7"/>
        <v>5.5926649444444463</v>
      </c>
      <c r="AN52" s="453">
        <f t="shared" si="8"/>
        <v>3.561558666666667</v>
      </c>
      <c r="AO52" s="453">
        <f t="shared" si="1"/>
        <v>49437.771227999998</v>
      </c>
    </row>
    <row r="53" spans="1:41" s="63" customFormat="1" ht="13.5" customHeight="1">
      <c r="A53" s="225" t="s">
        <v>976</v>
      </c>
      <c r="B53" s="265">
        <v>32.700000000000003</v>
      </c>
      <c r="C53" s="21">
        <v>258</v>
      </c>
      <c r="D53" s="21">
        <v>146</v>
      </c>
      <c r="E53" s="57">
        <v>6.1</v>
      </c>
      <c r="F53" s="57">
        <v>9.1</v>
      </c>
      <c r="G53" s="21">
        <v>8</v>
      </c>
      <c r="H53" s="421">
        <v>41.75</v>
      </c>
      <c r="I53" s="21">
        <v>239.8</v>
      </c>
      <c r="J53" s="21">
        <v>223.8</v>
      </c>
      <c r="K53" s="21" t="s">
        <v>5</v>
      </c>
      <c r="L53" s="33">
        <v>72</v>
      </c>
      <c r="M53" s="227">
        <v>76</v>
      </c>
      <c r="N53" s="219">
        <v>1.07</v>
      </c>
      <c r="O53" s="219">
        <v>32.770000000000003</v>
      </c>
      <c r="P53" s="225" t="s">
        <v>975</v>
      </c>
      <c r="Q53" s="230">
        <v>22</v>
      </c>
      <c r="R53" s="33">
        <v>4895</v>
      </c>
      <c r="S53" s="57">
        <v>379.4</v>
      </c>
      <c r="T53" s="57">
        <v>424.9</v>
      </c>
      <c r="U53" s="219">
        <v>10.83</v>
      </c>
      <c r="V53" s="224">
        <v>17.190000000000001</v>
      </c>
      <c r="W53" s="57">
        <v>472.6</v>
      </c>
      <c r="X53" s="219">
        <v>64.739999999999995</v>
      </c>
      <c r="Y53" s="219">
        <v>99.48</v>
      </c>
      <c r="Z53" s="224">
        <v>3.36</v>
      </c>
      <c r="AA53" s="219">
        <v>33.67</v>
      </c>
      <c r="AB53" s="219">
        <v>10.050000000000001</v>
      </c>
      <c r="AC53" s="297">
        <v>73.099999999999994</v>
      </c>
      <c r="AD53" s="21">
        <v>1</v>
      </c>
      <c r="AE53" s="21">
        <v>1</v>
      </c>
      <c r="AF53" s="222" t="s">
        <v>19</v>
      </c>
      <c r="AG53" s="21">
        <v>2</v>
      </c>
      <c r="AH53" s="21">
        <v>4</v>
      </c>
      <c r="AI53" s="26" t="s">
        <v>19</v>
      </c>
      <c r="AJ53" s="21"/>
      <c r="AK53" s="453">
        <f t="shared" si="5"/>
        <v>27.227544910179642</v>
      </c>
      <c r="AL53" s="452">
        <f t="shared" si="6"/>
        <v>4.6089717149999991</v>
      </c>
      <c r="AM53" s="453">
        <f t="shared" si="7"/>
        <v>16.364684387749996</v>
      </c>
      <c r="AN53" s="453">
        <f t="shared" si="8"/>
        <v>9.2179434299999983</v>
      </c>
      <c r="AO53" s="453">
        <f t="shared" si="1"/>
        <v>73103.55737706233</v>
      </c>
    </row>
    <row r="54" spans="1:41" s="414" customFormat="1" ht="13.5" customHeight="1">
      <c r="A54" s="236" t="s">
        <v>974</v>
      </c>
      <c r="B54" s="240">
        <v>38.5</v>
      </c>
      <c r="C54" s="39">
        <v>262</v>
      </c>
      <c r="D54" s="39">
        <v>147</v>
      </c>
      <c r="E54" s="55">
        <v>6.6</v>
      </c>
      <c r="F54" s="55">
        <v>11.2</v>
      </c>
      <c r="G54" s="39">
        <v>8</v>
      </c>
      <c r="H54" s="420">
        <v>49.29</v>
      </c>
      <c r="I54" s="39">
        <v>239.6</v>
      </c>
      <c r="J54" s="39">
        <v>223.6</v>
      </c>
      <c r="K54" s="39" t="s">
        <v>5</v>
      </c>
      <c r="L54" s="41">
        <v>74</v>
      </c>
      <c r="M54" s="238">
        <v>78</v>
      </c>
      <c r="N54" s="235">
        <v>1.0900000000000001</v>
      </c>
      <c r="O54" s="235">
        <v>28.04</v>
      </c>
      <c r="P54" s="236" t="s">
        <v>973</v>
      </c>
      <c r="Q54" s="238">
        <v>26</v>
      </c>
      <c r="R54" s="41">
        <v>6014</v>
      </c>
      <c r="S54" s="55">
        <v>459.1</v>
      </c>
      <c r="T54" s="55">
        <v>514.1</v>
      </c>
      <c r="U54" s="235">
        <v>11.05</v>
      </c>
      <c r="V54" s="234">
        <v>18.89</v>
      </c>
      <c r="W54" s="55">
        <v>593.70000000000005</v>
      </c>
      <c r="X54" s="235">
        <v>80.77</v>
      </c>
      <c r="Y54" s="55">
        <v>123.9</v>
      </c>
      <c r="Z54" s="234">
        <v>3.47</v>
      </c>
      <c r="AA54" s="235">
        <v>38.369999999999997</v>
      </c>
      <c r="AB54" s="235">
        <v>17.03</v>
      </c>
      <c r="AC54" s="37">
        <v>93.24</v>
      </c>
      <c r="AD54" s="39">
        <v>1</v>
      </c>
      <c r="AE54" s="39">
        <v>1</v>
      </c>
      <c r="AF54" s="232" t="s">
        <v>19</v>
      </c>
      <c r="AG54" s="39">
        <v>2</v>
      </c>
      <c r="AH54" s="39">
        <v>3</v>
      </c>
      <c r="AI54" s="37" t="s">
        <v>19</v>
      </c>
      <c r="AJ54" s="39"/>
      <c r="AK54" s="453">
        <f t="shared" si="5"/>
        <v>26.698924731182778</v>
      </c>
      <c r="AL54" s="452">
        <f t="shared" si="6"/>
        <v>8.0858804799999984</v>
      </c>
      <c r="AM54" s="453">
        <f t="shared" si="7"/>
        <v>31.091714615999997</v>
      </c>
      <c r="AN54" s="453">
        <f t="shared" si="8"/>
        <v>16.171760959999997</v>
      </c>
      <c r="AO54" s="453">
        <f t="shared" si="1"/>
        <v>93242.487181535995</v>
      </c>
    </row>
    <row r="55" spans="1:41" s="63" customFormat="1" ht="13.5" customHeight="1">
      <c r="A55" s="225" t="s">
        <v>972</v>
      </c>
      <c r="B55" s="265">
        <v>44.8</v>
      </c>
      <c r="C55" s="21">
        <v>266</v>
      </c>
      <c r="D55" s="21">
        <v>148</v>
      </c>
      <c r="E55" s="57">
        <v>7.6</v>
      </c>
      <c r="F55" s="57">
        <v>13</v>
      </c>
      <c r="G55" s="21">
        <v>8</v>
      </c>
      <c r="H55" s="421">
        <v>57.32</v>
      </c>
      <c r="I55" s="21">
        <v>240</v>
      </c>
      <c r="J55" s="21">
        <v>224</v>
      </c>
      <c r="K55" s="21" t="s">
        <v>5</v>
      </c>
      <c r="L55" s="33">
        <v>74</v>
      </c>
      <c r="M55" s="227">
        <v>78</v>
      </c>
      <c r="N55" s="219">
        <v>1.1000000000000001</v>
      </c>
      <c r="O55" s="219">
        <v>24.34</v>
      </c>
      <c r="P55" s="225" t="s">
        <v>971</v>
      </c>
      <c r="Q55" s="230">
        <v>30</v>
      </c>
      <c r="R55" s="33">
        <v>7118</v>
      </c>
      <c r="S55" s="57">
        <v>535.20000000000005</v>
      </c>
      <c r="T55" s="57">
        <v>603</v>
      </c>
      <c r="U55" s="219">
        <v>11.14</v>
      </c>
      <c r="V55" s="224">
        <v>21.91</v>
      </c>
      <c r="W55" s="57">
        <v>703.5</v>
      </c>
      <c r="X55" s="219">
        <v>95.06</v>
      </c>
      <c r="Y55" s="57">
        <v>146.19999999999999</v>
      </c>
      <c r="Z55" s="224">
        <v>3.5</v>
      </c>
      <c r="AA55" s="219">
        <v>42.99</v>
      </c>
      <c r="AB55" s="219">
        <v>26.45</v>
      </c>
      <c r="AC55" s="26">
        <v>112.4</v>
      </c>
      <c r="AD55" s="21">
        <v>1</v>
      </c>
      <c r="AE55" s="21">
        <v>1</v>
      </c>
      <c r="AF55" s="222" t="s">
        <v>19</v>
      </c>
      <c r="AG55" s="21">
        <v>1</v>
      </c>
      <c r="AH55" s="21">
        <v>2</v>
      </c>
      <c r="AI55" s="26" t="s">
        <v>19</v>
      </c>
      <c r="AJ55" s="21"/>
      <c r="AK55" s="453">
        <f t="shared" si="5"/>
        <v>27.801116538729946</v>
      </c>
      <c r="AL55" s="452">
        <f t="shared" si="6"/>
        <v>12.689548799999999</v>
      </c>
      <c r="AM55" s="453">
        <f t="shared" si="7"/>
        <v>49.614091733333332</v>
      </c>
      <c r="AN55" s="453">
        <f t="shared" si="8"/>
        <v>25.379097599999998</v>
      </c>
      <c r="AO55" s="453">
        <f t="shared" si="1"/>
        <v>112397.92640266666</v>
      </c>
    </row>
    <row r="56" spans="1:41" s="63" customFormat="1" ht="13.5" hidden="1" customHeight="1">
      <c r="A56" s="225"/>
      <c r="B56" s="265"/>
      <c r="C56" s="21"/>
      <c r="D56" s="21"/>
      <c r="E56" s="57"/>
      <c r="F56" s="57"/>
      <c r="G56" s="21"/>
      <c r="H56" s="421"/>
      <c r="I56" s="21"/>
      <c r="J56" s="21"/>
      <c r="K56" s="21"/>
      <c r="L56" s="33"/>
      <c r="M56" s="227"/>
      <c r="N56" s="219"/>
      <c r="O56" s="219"/>
      <c r="P56" s="225"/>
      <c r="Q56" s="230"/>
      <c r="R56" s="33"/>
      <c r="S56" s="57"/>
      <c r="T56" s="57"/>
      <c r="U56" s="219"/>
      <c r="V56" s="224"/>
      <c r="W56" s="57"/>
      <c r="X56" s="219"/>
      <c r="Y56" s="57"/>
      <c r="Z56" s="224"/>
      <c r="AA56" s="219"/>
      <c r="AB56" s="219"/>
      <c r="AC56" s="26"/>
      <c r="AD56" s="21"/>
      <c r="AE56" s="21"/>
      <c r="AF56" s="222"/>
      <c r="AG56" s="21"/>
      <c r="AH56" s="21"/>
      <c r="AI56" s="26"/>
      <c r="AJ56" s="21"/>
      <c r="AK56" s="453" t="e">
        <f t="shared" si="5"/>
        <v>#DIV/0!</v>
      </c>
      <c r="AL56" s="452">
        <f t="shared" si="6"/>
        <v>0</v>
      </c>
      <c r="AM56" s="453">
        <f t="shared" si="7"/>
        <v>0</v>
      </c>
      <c r="AN56" s="453">
        <f t="shared" si="8"/>
        <v>0</v>
      </c>
      <c r="AO56" s="453">
        <f t="shared" si="1"/>
        <v>0</v>
      </c>
    </row>
    <row r="57" spans="1:41" s="414" customFormat="1" ht="13.5" customHeight="1">
      <c r="A57" s="236" t="s">
        <v>970</v>
      </c>
      <c r="B57" s="240">
        <v>73</v>
      </c>
      <c r="C57" s="39">
        <v>253</v>
      </c>
      <c r="D57" s="39">
        <v>254</v>
      </c>
      <c r="E57" s="55">
        <v>8.6</v>
      </c>
      <c r="F57" s="55">
        <v>14.2</v>
      </c>
      <c r="G57" s="39">
        <v>13</v>
      </c>
      <c r="H57" s="420">
        <v>92.99</v>
      </c>
      <c r="I57" s="39">
        <v>224.6</v>
      </c>
      <c r="J57" s="39">
        <v>198.6</v>
      </c>
      <c r="K57" s="39" t="s">
        <v>74</v>
      </c>
      <c r="L57" s="41">
        <v>102</v>
      </c>
      <c r="M57" s="238">
        <v>148</v>
      </c>
      <c r="N57" s="235">
        <v>1.48</v>
      </c>
      <c r="O57" s="235">
        <v>20.309999999999999</v>
      </c>
      <c r="P57" s="236" t="s">
        <v>969</v>
      </c>
      <c r="Q57" s="238">
        <v>49</v>
      </c>
      <c r="R57" s="41">
        <v>11290</v>
      </c>
      <c r="S57" s="55">
        <v>892.1</v>
      </c>
      <c r="T57" s="55">
        <v>986.1</v>
      </c>
      <c r="U57" s="235">
        <v>11.02</v>
      </c>
      <c r="V57" s="234">
        <v>25.78</v>
      </c>
      <c r="W57" s="41">
        <v>3880</v>
      </c>
      <c r="X57" s="55">
        <v>305.5</v>
      </c>
      <c r="Y57" s="55">
        <v>463.3</v>
      </c>
      <c r="Z57" s="234">
        <v>6.46</v>
      </c>
      <c r="AA57" s="235">
        <v>52.27</v>
      </c>
      <c r="AB57" s="235">
        <v>57.94</v>
      </c>
      <c r="AC57" s="37">
        <v>552.9</v>
      </c>
      <c r="AD57" s="39">
        <v>1</v>
      </c>
      <c r="AE57" s="39">
        <v>2</v>
      </c>
      <c r="AF57" s="232">
        <v>3</v>
      </c>
      <c r="AG57" s="39">
        <v>1</v>
      </c>
      <c r="AH57" s="39">
        <v>2</v>
      </c>
      <c r="AI57" s="37">
        <v>3</v>
      </c>
      <c r="AJ57" s="39" t="s">
        <v>144</v>
      </c>
      <c r="AK57" s="453">
        <f t="shared" si="5"/>
        <v>20.456339391332392</v>
      </c>
      <c r="AL57" s="452">
        <f t="shared" si="6"/>
        <v>26.774007946666661</v>
      </c>
      <c r="AM57" s="453">
        <f t="shared" si="7"/>
        <v>326.05042875688878</v>
      </c>
      <c r="AN57" s="453">
        <f t="shared" si="8"/>
        <v>53.548015893333321</v>
      </c>
      <c r="AO57" s="453">
        <f t="shared" si="1"/>
        <v>552900.39148732799</v>
      </c>
    </row>
    <row r="58" spans="1:41" s="63" customFormat="1" ht="13.5" customHeight="1">
      <c r="A58" s="225" t="s">
        <v>968</v>
      </c>
      <c r="B58" s="265">
        <v>80</v>
      </c>
      <c r="C58" s="21">
        <v>256</v>
      </c>
      <c r="D58" s="21">
        <v>255</v>
      </c>
      <c r="E58" s="57">
        <v>9.4</v>
      </c>
      <c r="F58" s="57">
        <v>15.6</v>
      </c>
      <c r="G58" s="21">
        <v>13</v>
      </c>
      <c r="H58" s="413">
        <v>102.1</v>
      </c>
      <c r="I58" s="21">
        <v>224.8</v>
      </c>
      <c r="J58" s="21">
        <v>198.8</v>
      </c>
      <c r="K58" s="21" t="s">
        <v>74</v>
      </c>
      <c r="L58" s="33">
        <v>102</v>
      </c>
      <c r="M58" s="227">
        <v>150</v>
      </c>
      <c r="N58" s="219">
        <v>1.49</v>
      </c>
      <c r="O58" s="219">
        <v>18.59</v>
      </c>
      <c r="P58" s="225" t="s">
        <v>967</v>
      </c>
      <c r="Q58" s="230">
        <v>54</v>
      </c>
      <c r="R58" s="33">
        <v>12570</v>
      </c>
      <c r="S58" s="57">
        <v>982.4</v>
      </c>
      <c r="T58" s="33">
        <v>1091</v>
      </c>
      <c r="U58" s="219">
        <v>11.1</v>
      </c>
      <c r="V58" s="224">
        <v>28.1</v>
      </c>
      <c r="W58" s="33">
        <v>4314</v>
      </c>
      <c r="X58" s="57">
        <v>338.3</v>
      </c>
      <c r="Y58" s="57">
        <v>513.29999999999995</v>
      </c>
      <c r="Z58" s="224">
        <v>6.5</v>
      </c>
      <c r="AA58" s="219">
        <v>55.83</v>
      </c>
      <c r="AB58" s="219">
        <v>76.150000000000006</v>
      </c>
      <c r="AC58" s="26">
        <v>622.9</v>
      </c>
      <c r="AD58" s="21">
        <v>1</v>
      </c>
      <c r="AE58" s="21">
        <v>2</v>
      </c>
      <c r="AF58" s="222">
        <v>3</v>
      </c>
      <c r="AG58" s="21">
        <v>1</v>
      </c>
      <c r="AH58" s="21">
        <v>2</v>
      </c>
      <c r="AI58" s="26">
        <v>3</v>
      </c>
      <c r="AJ58" s="21" t="s">
        <v>144</v>
      </c>
      <c r="AK58" s="453">
        <f t="shared" si="5"/>
        <v>21.143976493633687</v>
      </c>
      <c r="AL58" s="452">
        <f t="shared" si="6"/>
        <v>35.597409226666663</v>
      </c>
      <c r="AM58" s="453">
        <f t="shared" si="7"/>
        <v>437.42869326888888</v>
      </c>
      <c r="AN58" s="453">
        <f t="shared" si="8"/>
        <v>71.194818453333326</v>
      </c>
      <c r="AO58" s="453">
        <f t="shared" si="1"/>
        <v>622877.76006300002</v>
      </c>
    </row>
    <row r="59" spans="1:41" s="414" customFormat="1" ht="13.5" customHeight="1">
      <c r="A59" s="236" t="s">
        <v>966</v>
      </c>
      <c r="B59" s="240">
        <v>89</v>
      </c>
      <c r="C59" s="39">
        <v>260</v>
      </c>
      <c r="D59" s="39">
        <v>256</v>
      </c>
      <c r="E59" s="55">
        <v>10.7</v>
      </c>
      <c r="F59" s="55">
        <v>17.3</v>
      </c>
      <c r="G59" s="39">
        <v>13</v>
      </c>
      <c r="H59" s="415">
        <v>114.1</v>
      </c>
      <c r="I59" s="39">
        <v>225.4</v>
      </c>
      <c r="J59" s="39">
        <v>199.4</v>
      </c>
      <c r="K59" s="39" t="s">
        <v>74</v>
      </c>
      <c r="L59" s="41">
        <v>104</v>
      </c>
      <c r="M59" s="238">
        <v>150</v>
      </c>
      <c r="N59" s="235">
        <v>1.5</v>
      </c>
      <c r="O59" s="235">
        <v>16.75</v>
      </c>
      <c r="P59" s="236" t="s">
        <v>965</v>
      </c>
      <c r="Q59" s="238">
        <v>60</v>
      </c>
      <c r="R59" s="41">
        <v>14260</v>
      </c>
      <c r="S59" s="41">
        <v>1097</v>
      </c>
      <c r="T59" s="41">
        <v>1226</v>
      </c>
      <c r="U59" s="235">
        <v>11.18</v>
      </c>
      <c r="V59" s="234">
        <v>31.84</v>
      </c>
      <c r="W59" s="41">
        <v>4841</v>
      </c>
      <c r="X59" s="55">
        <v>378.2</v>
      </c>
      <c r="Y59" s="55">
        <v>574.5</v>
      </c>
      <c r="Z59" s="234">
        <v>6.51</v>
      </c>
      <c r="AA59" s="235">
        <v>60.5</v>
      </c>
      <c r="AB59" s="55">
        <v>104.4</v>
      </c>
      <c r="AC59" s="37">
        <v>712.4</v>
      </c>
      <c r="AD59" s="39">
        <v>1</v>
      </c>
      <c r="AE59" s="39">
        <v>1</v>
      </c>
      <c r="AF59" s="232">
        <v>2</v>
      </c>
      <c r="AG59" s="39">
        <v>1</v>
      </c>
      <c r="AH59" s="39">
        <v>1</v>
      </c>
      <c r="AI59" s="37">
        <v>2</v>
      </c>
      <c r="AJ59" s="39" t="s">
        <v>144</v>
      </c>
      <c r="AK59" s="453">
        <f t="shared" si="5"/>
        <v>22.550394390885184</v>
      </c>
      <c r="AL59" s="452">
        <f t="shared" si="6"/>
        <v>49.138484001666676</v>
      </c>
      <c r="AM59" s="453">
        <f t="shared" si="7"/>
        <v>603.66069502147218</v>
      </c>
      <c r="AN59" s="453">
        <f t="shared" si="8"/>
        <v>98.276968003333366</v>
      </c>
      <c r="AO59" s="453">
        <f t="shared" si="1"/>
        <v>712351.44568012806</v>
      </c>
    </row>
    <row r="60" spans="1:41" s="63" customFormat="1" ht="13.5" customHeight="1">
      <c r="A60" s="225" t="s">
        <v>964</v>
      </c>
      <c r="B60" s="230">
        <v>101</v>
      </c>
      <c r="C60" s="21">
        <v>264</v>
      </c>
      <c r="D60" s="21">
        <v>257</v>
      </c>
      <c r="E60" s="57">
        <v>11.9</v>
      </c>
      <c r="F60" s="57">
        <v>19.600000000000001</v>
      </c>
      <c r="G60" s="21">
        <v>13</v>
      </c>
      <c r="H60" s="413">
        <v>129</v>
      </c>
      <c r="I60" s="21">
        <v>224.8</v>
      </c>
      <c r="J60" s="21">
        <v>198.8</v>
      </c>
      <c r="K60" s="21" t="s">
        <v>74</v>
      </c>
      <c r="L60" s="33">
        <v>106</v>
      </c>
      <c r="M60" s="227">
        <v>152</v>
      </c>
      <c r="N60" s="219">
        <v>1.51</v>
      </c>
      <c r="O60" s="219">
        <v>14.91</v>
      </c>
      <c r="P60" s="225" t="s">
        <v>963</v>
      </c>
      <c r="Q60" s="230">
        <v>68</v>
      </c>
      <c r="R60" s="33">
        <v>16380</v>
      </c>
      <c r="S60" s="33">
        <v>1241</v>
      </c>
      <c r="T60" s="33">
        <v>1398</v>
      </c>
      <c r="U60" s="219">
        <v>11.27</v>
      </c>
      <c r="V60" s="224">
        <v>35.729999999999997</v>
      </c>
      <c r="W60" s="33">
        <v>5549</v>
      </c>
      <c r="X60" s="57">
        <v>431.9</v>
      </c>
      <c r="Y60" s="57">
        <v>656.6</v>
      </c>
      <c r="Z60" s="224">
        <v>6.56</v>
      </c>
      <c r="AA60" s="219">
        <v>66.37</v>
      </c>
      <c r="AB60" s="57">
        <v>150.30000000000001</v>
      </c>
      <c r="AC60" s="26">
        <v>828</v>
      </c>
      <c r="AD60" s="21">
        <v>1</v>
      </c>
      <c r="AE60" s="21">
        <v>1</v>
      </c>
      <c r="AF60" s="222">
        <v>1</v>
      </c>
      <c r="AG60" s="21">
        <v>1</v>
      </c>
      <c r="AH60" s="21">
        <v>1</v>
      </c>
      <c r="AI60" s="26">
        <v>1</v>
      </c>
      <c r="AJ60" s="21" t="s">
        <v>144</v>
      </c>
      <c r="AK60" s="453">
        <f t="shared" si="5"/>
        <v>23.627906976744182</v>
      </c>
      <c r="AL60" s="452">
        <f t="shared" si="6"/>
        <v>71.36723939333335</v>
      </c>
      <c r="AM60" s="453">
        <f t="shared" si="7"/>
        <v>888.14708090811132</v>
      </c>
      <c r="AN60" s="453">
        <f t="shared" si="8"/>
        <v>142.7344787866667</v>
      </c>
      <c r="AO60" s="453">
        <f t="shared" si="1"/>
        <v>828031.0123581253</v>
      </c>
    </row>
    <row r="61" spans="1:41" s="414" customFormat="1" ht="13.5" customHeight="1">
      <c r="A61" s="236" t="s">
        <v>962</v>
      </c>
      <c r="B61" s="238">
        <v>115</v>
      </c>
      <c r="C61" s="39">
        <v>269</v>
      </c>
      <c r="D61" s="39">
        <v>259</v>
      </c>
      <c r="E61" s="55">
        <v>13.5</v>
      </c>
      <c r="F61" s="55">
        <v>22.1</v>
      </c>
      <c r="G61" s="39">
        <v>13</v>
      </c>
      <c r="H61" s="415">
        <v>146.19999999999999</v>
      </c>
      <c r="I61" s="39">
        <v>224.8</v>
      </c>
      <c r="J61" s="39">
        <v>198.8</v>
      </c>
      <c r="K61" s="39" t="s">
        <v>74</v>
      </c>
      <c r="L61" s="41">
        <v>106</v>
      </c>
      <c r="M61" s="238">
        <v>154</v>
      </c>
      <c r="N61" s="235">
        <v>1.52</v>
      </c>
      <c r="O61" s="235">
        <v>13.29</v>
      </c>
      <c r="P61" s="236" t="s">
        <v>961</v>
      </c>
      <c r="Q61" s="238">
        <v>77</v>
      </c>
      <c r="R61" s="41">
        <v>18940</v>
      </c>
      <c r="S61" s="41">
        <v>1408</v>
      </c>
      <c r="T61" s="41">
        <v>1599</v>
      </c>
      <c r="U61" s="235">
        <v>11.38</v>
      </c>
      <c r="V61" s="234">
        <v>40.43</v>
      </c>
      <c r="W61" s="41">
        <v>6405</v>
      </c>
      <c r="X61" s="55">
        <v>494.6</v>
      </c>
      <c r="Y61" s="55">
        <v>752.8</v>
      </c>
      <c r="Z61" s="234">
        <v>6.62</v>
      </c>
      <c r="AA61" s="235">
        <v>72.89</v>
      </c>
      <c r="AB61" s="55">
        <v>215.3</v>
      </c>
      <c r="AC61" s="37">
        <v>975.3</v>
      </c>
      <c r="AD61" s="39">
        <v>1</v>
      </c>
      <c r="AE61" s="39">
        <v>1</v>
      </c>
      <c r="AF61" s="232">
        <v>1</v>
      </c>
      <c r="AG61" s="39">
        <v>1</v>
      </c>
      <c r="AH61" s="39">
        <v>1</v>
      </c>
      <c r="AI61" s="37">
        <v>1</v>
      </c>
      <c r="AJ61" s="39" t="s">
        <v>144</v>
      </c>
      <c r="AK61" s="453">
        <f t="shared" si="5"/>
        <v>25.129274965800263</v>
      </c>
      <c r="AL61" s="452">
        <f t="shared" si="6"/>
        <v>103.3114430916667</v>
      </c>
      <c r="AM61" s="453">
        <f t="shared" si="7"/>
        <v>1303.1514420862434</v>
      </c>
      <c r="AN61" s="453">
        <f t="shared" si="8"/>
        <v>206.62288618333341</v>
      </c>
      <c r="AO61" s="453">
        <f t="shared" si="1"/>
        <v>975264.6977557916</v>
      </c>
    </row>
    <row r="62" spans="1:41" s="63" customFormat="1" ht="13.5" customHeight="1">
      <c r="A62" s="225" t="s">
        <v>960</v>
      </c>
      <c r="B62" s="230">
        <v>131</v>
      </c>
      <c r="C62" s="21">
        <v>275</v>
      </c>
      <c r="D62" s="21">
        <v>261</v>
      </c>
      <c r="E62" s="57">
        <v>15.4</v>
      </c>
      <c r="F62" s="57">
        <v>25.1</v>
      </c>
      <c r="G62" s="21">
        <v>13</v>
      </c>
      <c r="H62" s="413">
        <v>167</v>
      </c>
      <c r="I62" s="21">
        <v>224.8</v>
      </c>
      <c r="J62" s="21">
        <v>198.8</v>
      </c>
      <c r="K62" s="21" t="s">
        <v>74</v>
      </c>
      <c r="L62" s="33">
        <v>108</v>
      </c>
      <c r="M62" s="227">
        <v>156</v>
      </c>
      <c r="N62" s="219">
        <v>1.54</v>
      </c>
      <c r="O62" s="219">
        <v>11.75</v>
      </c>
      <c r="P62" s="225" t="s">
        <v>959</v>
      </c>
      <c r="Q62" s="230">
        <v>88</v>
      </c>
      <c r="R62" s="33">
        <v>22150</v>
      </c>
      <c r="S62" s="33">
        <v>1611</v>
      </c>
      <c r="T62" s="33">
        <v>1847</v>
      </c>
      <c r="U62" s="219">
        <v>11.52</v>
      </c>
      <c r="V62" s="224">
        <v>46.39</v>
      </c>
      <c r="W62" s="33">
        <v>7446</v>
      </c>
      <c r="X62" s="57">
        <v>570.6</v>
      </c>
      <c r="Y62" s="57">
        <v>869.7</v>
      </c>
      <c r="Z62" s="224">
        <v>6.68</v>
      </c>
      <c r="AA62" s="219">
        <v>80.8</v>
      </c>
      <c r="AB62" s="57">
        <v>315.89999999999998</v>
      </c>
      <c r="AC62" s="26">
        <v>1161</v>
      </c>
      <c r="AD62" s="21">
        <v>1</v>
      </c>
      <c r="AE62" s="21">
        <v>1</v>
      </c>
      <c r="AF62" s="222">
        <v>1</v>
      </c>
      <c r="AG62" s="21">
        <v>1</v>
      </c>
      <c r="AH62" s="21">
        <v>1</v>
      </c>
      <c r="AI62" s="26">
        <v>1</v>
      </c>
      <c r="AJ62" s="21" t="s">
        <v>144</v>
      </c>
      <c r="AK62" s="453">
        <f t="shared" si="5"/>
        <v>26.901197604790426</v>
      </c>
      <c r="AL62" s="452">
        <f t="shared" si="6"/>
        <v>152.78696326000005</v>
      </c>
      <c r="AM62" s="453">
        <f t="shared" si="7"/>
        <v>1953.7188693232708</v>
      </c>
      <c r="AN62" s="453">
        <f t="shared" si="8"/>
        <v>305.57392652000016</v>
      </c>
      <c r="AO62" s="453">
        <f t="shared" si="1"/>
        <v>1161225.3659279095</v>
      </c>
    </row>
    <row r="63" spans="1:41" s="414" customFormat="1" ht="13.5" customHeight="1">
      <c r="A63" s="236" t="s">
        <v>958</v>
      </c>
      <c r="B63" s="238">
        <v>149</v>
      </c>
      <c r="C63" s="39">
        <v>282</v>
      </c>
      <c r="D63" s="39">
        <v>263</v>
      </c>
      <c r="E63" s="55">
        <v>17.3</v>
      </c>
      <c r="F63" s="55">
        <v>28.4</v>
      </c>
      <c r="G63" s="39">
        <v>13</v>
      </c>
      <c r="H63" s="415">
        <v>189.7</v>
      </c>
      <c r="I63" s="39">
        <v>225.2</v>
      </c>
      <c r="J63" s="39">
        <v>199.2</v>
      </c>
      <c r="K63" s="39" t="s">
        <v>74</v>
      </c>
      <c r="L63" s="41">
        <v>110</v>
      </c>
      <c r="M63" s="238">
        <v>158</v>
      </c>
      <c r="N63" s="235">
        <v>1.56</v>
      </c>
      <c r="O63" s="235">
        <v>10.47</v>
      </c>
      <c r="P63" s="236" t="s">
        <v>957</v>
      </c>
      <c r="Q63" s="238">
        <v>100</v>
      </c>
      <c r="R63" s="41">
        <v>25940</v>
      </c>
      <c r="S63" s="41">
        <v>1840</v>
      </c>
      <c r="T63" s="41">
        <v>2129</v>
      </c>
      <c r="U63" s="235">
        <v>11.69</v>
      </c>
      <c r="V63" s="234">
        <v>52.63</v>
      </c>
      <c r="W63" s="41">
        <v>8622</v>
      </c>
      <c r="X63" s="55">
        <v>655.7</v>
      </c>
      <c r="Y63" s="41">
        <v>1001</v>
      </c>
      <c r="Z63" s="234">
        <v>6.74</v>
      </c>
      <c r="AA63" s="235">
        <v>89.3</v>
      </c>
      <c r="AB63" s="55">
        <v>456.5</v>
      </c>
      <c r="AC63" s="37">
        <v>1384</v>
      </c>
      <c r="AD63" s="39">
        <v>1</v>
      </c>
      <c r="AE63" s="39">
        <v>1</v>
      </c>
      <c r="AF63" s="232">
        <v>1</v>
      </c>
      <c r="AG63" s="39">
        <v>1</v>
      </c>
      <c r="AH63" s="39">
        <v>1</v>
      </c>
      <c r="AI63" s="37">
        <v>1</v>
      </c>
      <c r="AJ63" s="39" t="s">
        <v>144</v>
      </c>
      <c r="AK63" s="453">
        <f t="shared" si="5"/>
        <v>28.77016341591986</v>
      </c>
      <c r="AL63" s="452">
        <f t="shared" si="6"/>
        <v>222.69641558666663</v>
      </c>
      <c r="AM63" s="453">
        <f t="shared" si="7"/>
        <v>2895.5654790842218</v>
      </c>
      <c r="AN63" s="453">
        <f t="shared" si="8"/>
        <v>445.39283117333326</v>
      </c>
      <c r="AO63" s="453">
        <f t="shared" si="1"/>
        <v>1384435.8671828585</v>
      </c>
    </row>
    <row r="64" spans="1:41" s="63" customFormat="1" ht="13.5" customHeight="1">
      <c r="A64" s="225" t="s">
        <v>956</v>
      </c>
      <c r="B64" s="230">
        <v>167</v>
      </c>
      <c r="C64" s="21">
        <v>289</v>
      </c>
      <c r="D64" s="21">
        <v>265</v>
      </c>
      <c r="E64" s="57">
        <v>19.2</v>
      </c>
      <c r="F64" s="57">
        <v>31.8</v>
      </c>
      <c r="G64" s="21">
        <v>13</v>
      </c>
      <c r="H64" s="413">
        <v>213.2</v>
      </c>
      <c r="I64" s="21">
        <v>225.4</v>
      </c>
      <c r="J64" s="21">
        <v>199.4</v>
      </c>
      <c r="K64" s="21" t="s">
        <v>74</v>
      </c>
      <c r="L64" s="33">
        <v>112</v>
      </c>
      <c r="M64" s="227">
        <v>160</v>
      </c>
      <c r="N64" s="219">
        <v>1.58</v>
      </c>
      <c r="O64" s="219">
        <v>9.42</v>
      </c>
      <c r="P64" s="225" t="s">
        <v>955</v>
      </c>
      <c r="Q64" s="230">
        <v>112</v>
      </c>
      <c r="R64" s="33">
        <v>30020</v>
      </c>
      <c r="S64" s="33">
        <v>2078</v>
      </c>
      <c r="T64" s="33">
        <v>2427</v>
      </c>
      <c r="U64" s="219">
        <v>11.87</v>
      </c>
      <c r="V64" s="224">
        <v>59.05</v>
      </c>
      <c r="W64" s="33">
        <v>9879</v>
      </c>
      <c r="X64" s="57">
        <v>745.6</v>
      </c>
      <c r="Y64" s="33">
        <v>1139</v>
      </c>
      <c r="Z64" s="224">
        <v>6.81</v>
      </c>
      <c r="AA64" s="219">
        <v>98.01</v>
      </c>
      <c r="AB64" s="57">
        <v>639.29999999999995</v>
      </c>
      <c r="AC64" s="26">
        <v>1631</v>
      </c>
      <c r="AD64" s="21">
        <v>1</v>
      </c>
      <c r="AE64" s="21">
        <v>1</v>
      </c>
      <c r="AF64" s="222">
        <v>1</v>
      </c>
      <c r="AG64" s="21">
        <v>1</v>
      </c>
      <c r="AH64" s="21">
        <v>1</v>
      </c>
      <c r="AI64" s="26">
        <v>1</v>
      </c>
      <c r="AJ64" s="21" t="s">
        <v>144</v>
      </c>
      <c r="AK64" s="453">
        <f t="shared" si="5"/>
        <v>30.663227016885539</v>
      </c>
      <c r="AL64" s="452">
        <f t="shared" si="6"/>
        <v>314.39786256000002</v>
      </c>
      <c r="AM64" s="453">
        <f t="shared" si="7"/>
        <v>4158.3460905675001</v>
      </c>
      <c r="AN64" s="453">
        <f t="shared" si="8"/>
        <v>628.79572511999993</v>
      </c>
      <c r="AO64" s="453">
        <f t="shared" si="1"/>
        <v>1631155.7394844999</v>
      </c>
    </row>
    <row r="65" spans="1:41" s="63" customFormat="1" ht="13.5" hidden="1" customHeight="1">
      <c r="A65" s="225"/>
      <c r="B65" s="265"/>
      <c r="C65" s="21"/>
      <c r="D65" s="21"/>
      <c r="E65" s="57"/>
      <c r="F65" s="57"/>
      <c r="G65" s="21"/>
      <c r="H65" s="421"/>
      <c r="I65" s="21"/>
      <c r="J65" s="21"/>
      <c r="K65" s="21"/>
      <c r="L65" s="33"/>
      <c r="M65" s="227"/>
      <c r="N65" s="219"/>
      <c r="O65" s="219"/>
      <c r="P65" s="225"/>
      <c r="Q65" s="230"/>
      <c r="R65" s="33"/>
      <c r="S65" s="57"/>
      <c r="T65" s="57"/>
      <c r="U65" s="219"/>
      <c r="V65" s="224"/>
      <c r="W65" s="57"/>
      <c r="X65" s="219"/>
      <c r="Y65" s="219"/>
      <c r="Z65" s="224"/>
      <c r="AA65" s="219"/>
      <c r="AB65" s="21"/>
      <c r="AC65" s="26"/>
      <c r="AD65" s="21"/>
      <c r="AE65" s="21"/>
      <c r="AF65" s="222"/>
      <c r="AG65" s="21"/>
      <c r="AH65" s="21"/>
      <c r="AI65" s="26"/>
      <c r="AJ65" s="21"/>
      <c r="AK65" s="453" t="e">
        <f t="shared" si="5"/>
        <v>#DIV/0!</v>
      </c>
      <c r="AL65" s="452">
        <f t="shared" si="6"/>
        <v>0</v>
      </c>
      <c r="AM65" s="453">
        <f t="shared" si="7"/>
        <v>0</v>
      </c>
      <c r="AN65" s="453">
        <f t="shared" si="8"/>
        <v>0</v>
      </c>
      <c r="AO65" s="453">
        <f t="shared" si="1"/>
        <v>0</v>
      </c>
    </row>
    <row r="66" spans="1:41" s="414" customFormat="1" ht="13.5" customHeight="1">
      <c r="A66" s="236" t="s">
        <v>954</v>
      </c>
      <c r="B66" s="240">
        <v>21</v>
      </c>
      <c r="C66" s="39">
        <v>303</v>
      </c>
      <c r="D66" s="39">
        <v>101</v>
      </c>
      <c r="E66" s="55">
        <v>5.0999999999999996</v>
      </c>
      <c r="F66" s="55">
        <v>5.7</v>
      </c>
      <c r="G66" s="39">
        <v>8</v>
      </c>
      <c r="H66" s="420">
        <v>26.88</v>
      </c>
      <c r="I66" s="39">
        <v>291.60000000000002</v>
      </c>
      <c r="J66" s="39">
        <v>275.60000000000002</v>
      </c>
      <c r="K66" s="39" t="s">
        <v>19</v>
      </c>
      <c r="L66" s="41" t="s">
        <v>19</v>
      </c>
      <c r="M66" s="238" t="s">
        <v>19</v>
      </c>
      <c r="N66" s="235">
        <v>0.98599999999999999</v>
      </c>
      <c r="O66" s="235">
        <v>46.74</v>
      </c>
      <c r="P66" s="236" t="s">
        <v>953</v>
      </c>
      <c r="Q66" s="238">
        <v>14</v>
      </c>
      <c r="R66" s="41">
        <v>3708</v>
      </c>
      <c r="S66" s="55">
        <v>244.8</v>
      </c>
      <c r="T66" s="55">
        <v>287.10000000000002</v>
      </c>
      <c r="U66" s="235">
        <v>11.75</v>
      </c>
      <c r="V66" s="234">
        <v>16.559999999999999</v>
      </c>
      <c r="W66" s="235">
        <v>98.31</v>
      </c>
      <c r="X66" s="235">
        <v>19.47</v>
      </c>
      <c r="Y66" s="235">
        <v>31.19</v>
      </c>
      <c r="Z66" s="234">
        <v>1.91</v>
      </c>
      <c r="AA66" s="235">
        <v>25.85</v>
      </c>
      <c r="AB66" s="235">
        <v>3.17</v>
      </c>
      <c r="AC66" s="37">
        <v>21.63</v>
      </c>
      <c r="AD66" s="39">
        <v>1</v>
      </c>
      <c r="AE66" s="39">
        <v>2</v>
      </c>
      <c r="AF66" s="232" t="s">
        <v>19</v>
      </c>
      <c r="AG66" s="39">
        <v>4</v>
      </c>
      <c r="AH66" s="39">
        <v>4</v>
      </c>
      <c r="AI66" s="37" t="s">
        <v>19</v>
      </c>
      <c r="AJ66" s="39"/>
      <c r="AK66" s="453">
        <f t="shared" si="5"/>
        <v>44.691964285714278</v>
      </c>
      <c r="AL66" s="452">
        <f t="shared" si="6"/>
        <v>1.2807688049999999</v>
      </c>
      <c r="AM66" s="453">
        <f t="shared" si="7"/>
        <v>1.3798052885625001</v>
      </c>
      <c r="AN66" s="453">
        <f t="shared" si="8"/>
        <v>2.5615376099999998</v>
      </c>
      <c r="AO66" s="453">
        <f t="shared" si="1"/>
        <v>21628.059402643881</v>
      </c>
    </row>
    <row r="67" spans="1:41" s="63" customFormat="1" ht="13.5" customHeight="1">
      <c r="A67" s="225" t="s">
        <v>952</v>
      </c>
      <c r="B67" s="265">
        <v>23.8</v>
      </c>
      <c r="C67" s="21">
        <v>305</v>
      </c>
      <c r="D67" s="21">
        <v>101</v>
      </c>
      <c r="E67" s="57">
        <v>5.6</v>
      </c>
      <c r="F67" s="57">
        <v>6.7</v>
      </c>
      <c r="G67" s="21">
        <v>8</v>
      </c>
      <c r="H67" s="421">
        <v>30.38</v>
      </c>
      <c r="I67" s="21">
        <v>291.60000000000002</v>
      </c>
      <c r="J67" s="21">
        <v>275.60000000000002</v>
      </c>
      <c r="K67" s="21" t="s">
        <v>19</v>
      </c>
      <c r="L67" s="33" t="s">
        <v>19</v>
      </c>
      <c r="M67" s="227" t="s">
        <v>19</v>
      </c>
      <c r="N67" s="219">
        <v>0.98899999999999999</v>
      </c>
      <c r="O67" s="219">
        <v>41.47</v>
      </c>
      <c r="P67" s="225" t="s">
        <v>951</v>
      </c>
      <c r="Q67" s="230">
        <v>16</v>
      </c>
      <c r="R67" s="33">
        <v>4280</v>
      </c>
      <c r="S67" s="57">
        <v>280.7</v>
      </c>
      <c r="T67" s="57">
        <v>328.6</v>
      </c>
      <c r="U67" s="219">
        <v>11.87</v>
      </c>
      <c r="V67" s="224">
        <v>18.3</v>
      </c>
      <c r="W67" s="57">
        <v>115.6</v>
      </c>
      <c r="X67" s="219">
        <v>22.89</v>
      </c>
      <c r="Y67" s="219">
        <v>36.700000000000003</v>
      </c>
      <c r="Z67" s="224">
        <v>1.95</v>
      </c>
      <c r="AA67" s="219">
        <v>28.36</v>
      </c>
      <c r="AB67" s="219">
        <v>4.5</v>
      </c>
      <c r="AC67" s="26">
        <v>25.59</v>
      </c>
      <c r="AD67" s="21">
        <v>1</v>
      </c>
      <c r="AE67" s="21">
        <v>1</v>
      </c>
      <c r="AF67" s="222" t="s">
        <v>19</v>
      </c>
      <c r="AG67" s="21">
        <v>4</v>
      </c>
      <c r="AH67" s="21">
        <v>4</v>
      </c>
      <c r="AI67" s="26" t="s">
        <v>19</v>
      </c>
      <c r="AJ67" s="21"/>
      <c r="AK67" s="453">
        <f t="shared" si="5"/>
        <v>44.336734693877546</v>
      </c>
      <c r="AL67" s="452">
        <f t="shared" si="6"/>
        <v>1.8856729799999998</v>
      </c>
      <c r="AM67" s="453">
        <f t="shared" si="7"/>
        <v>2.2246782654375004</v>
      </c>
      <c r="AN67" s="453">
        <f t="shared" si="8"/>
        <v>3.7713459600000001</v>
      </c>
      <c r="AO67" s="453">
        <f t="shared" si="1"/>
        <v>25593.76565351096</v>
      </c>
    </row>
    <row r="68" spans="1:41" s="414" customFormat="1" ht="13.5" customHeight="1">
      <c r="A68" s="236" t="s">
        <v>950</v>
      </c>
      <c r="B68" s="240">
        <v>28.3</v>
      </c>
      <c r="C68" s="39">
        <v>309</v>
      </c>
      <c r="D68" s="39">
        <v>102</v>
      </c>
      <c r="E68" s="55">
        <v>6</v>
      </c>
      <c r="F68" s="55">
        <v>8.9</v>
      </c>
      <c r="G68" s="39">
        <v>8</v>
      </c>
      <c r="H68" s="420">
        <v>36.090000000000003</v>
      </c>
      <c r="I68" s="39">
        <v>291.2</v>
      </c>
      <c r="J68" s="39">
        <v>275.2</v>
      </c>
      <c r="K68" s="39" t="s">
        <v>19</v>
      </c>
      <c r="L68" s="41" t="s">
        <v>19</v>
      </c>
      <c r="M68" s="238" t="s">
        <v>19</v>
      </c>
      <c r="N68" s="235">
        <v>1</v>
      </c>
      <c r="O68" s="235">
        <v>35.31</v>
      </c>
      <c r="P68" s="236" t="s">
        <v>949</v>
      </c>
      <c r="Q68" s="238">
        <v>19</v>
      </c>
      <c r="R68" s="41">
        <v>5431</v>
      </c>
      <c r="S68" s="55">
        <v>351.5</v>
      </c>
      <c r="T68" s="55">
        <v>406.9</v>
      </c>
      <c r="U68" s="235">
        <v>12.27</v>
      </c>
      <c r="V68" s="234">
        <v>19.89</v>
      </c>
      <c r="W68" s="55">
        <v>158.1</v>
      </c>
      <c r="X68" s="235">
        <v>30.99</v>
      </c>
      <c r="Y68" s="235">
        <v>49.15</v>
      </c>
      <c r="Z68" s="234">
        <v>2.09</v>
      </c>
      <c r="AA68" s="235">
        <v>33.14</v>
      </c>
      <c r="AB68" s="235">
        <v>7.72</v>
      </c>
      <c r="AC68" s="296">
        <v>35.44</v>
      </c>
      <c r="AD68" s="39">
        <v>1</v>
      </c>
      <c r="AE68" s="39">
        <v>1</v>
      </c>
      <c r="AF68" s="232" t="s">
        <v>19</v>
      </c>
      <c r="AG68" s="39">
        <v>4</v>
      </c>
      <c r="AH68" s="39">
        <v>4</v>
      </c>
      <c r="AI68" s="37" t="s">
        <v>19</v>
      </c>
      <c r="AJ68" s="39"/>
      <c r="AK68" s="453">
        <f t="shared" si="5"/>
        <v>41.754087004710456</v>
      </c>
      <c r="AL68" s="452">
        <f t="shared" si="6"/>
        <v>3.4772546000000002</v>
      </c>
      <c r="AM68" s="453">
        <f t="shared" si="7"/>
        <v>5.2852990455000004</v>
      </c>
      <c r="AN68" s="453">
        <f t="shared" si="8"/>
        <v>6.9545091999999995</v>
      </c>
      <c r="AO68" s="453">
        <f t="shared" si="1"/>
        <v>35441.432813313004</v>
      </c>
    </row>
    <row r="69" spans="1:41" s="63" customFormat="1" ht="13.5" customHeight="1">
      <c r="A69" s="225" t="s">
        <v>948</v>
      </c>
      <c r="B69" s="265">
        <v>32.700000000000003</v>
      </c>
      <c r="C69" s="21">
        <v>313</v>
      </c>
      <c r="D69" s="21">
        <v>102</v>
      </c>
      <c r="E69" s="57">
        <v>6.6</v>
      </c>
      <c r="F69" s="57">
        <v>10.8</v>
      </c>
      <c r="G69" s="21">
        <v>8</v>
      </c>
      <c r="H69" s="421">
        <v>41.81</v>
      </c>
      <c r="I69" s="21">
        <v>291.39999999999998</v>
      </c>
      <c r="J69" s="21">
        <v>275.39999999999998</v>
      </c>
      <c r="K69" s="21" t="s">
        <v>19</v>
      </c>
      <c r="L69" s="33" t="s">
        <v>19</v>
      </c>
      <c r="M69" s="227" t="s">
        <v>19</v>
      </c>
      <c r="N69" s="219">
        <v>1.01</v>
      </c>
      <c r="O69" s="219">
        <v>30.68</v>
      </c>
      <c r="P69" s="225" t="s">
        <v>947</v>
      </c>
      <c r="Q69" s="230">
        <v>22</v>
      </c>
      <c r="R69" s="33">
        <v>6507</v>
      </c>
      <c r="S69" s="57">
        <v>415.8</v>
      </c>
      <c r="T69" s="57">
        <v>480.9</v>
      </c>
      <c r="U69" s="219">
        <v>12.47</v>
      </c>
      <c r="V69" s="224">
        <v>22.22</v>
      </c>
      <c r="W69" s="57">
        <v>191.9</v>
      </c>
      <c r="X69" s="219">
        <v>37.619999999999997</v>
      </c>
      <c r="Y69" s="219">
        <v>59.63</v>
      </c>
      <c r="Z69" s="224">
        <v>2.14</v>
      </c>
      <c r="AA69" s="219">
        <v>37.57</v>
      </c>
      <c r="AB69" s="219">
        <v>12.36</v>
      </c>
      <c r="AC69" s="297">
        <v>43.61</v>
      </c>
      <c r="AD69" s="21">
        <v>1</v>
      </c>
      <c r="AE69" s="21">
        <v>1</v>
      </c>
      <c r="AF69" s="222" t="s">
        <v>19</v>
      </c>
      <c r="AG69" s="21">
        <v>3</v>
      </c>
      <c r="AH69" s="21">
        <v>4</v>
      </c>
      <c r="AI69" s="26" t="s">
        <v>19</v>
      </c>
      <c r="AJ69" s="21"/>
      <c r="AK69" s="453">
        <f t="shared" si="5"/>
        <v>41.479669935422159</v>
      </c>
      <c r="AL69" s="452">
        <f t="shared" si="6"/>
        <v>5.7310423200000002</v>
      </c>
      <c r="AM69" s="453">
        <f t="shared" si="7"/>
        <v>9.404116044000002</v>
      </c>
      <c r="AN69" s="453">
        <f t="shared" si="8"/>
        <v>11.46208464</v>
      </c>
      <c r="AO69" s="453">
        <f t="shared" si="1"/>
        <v>43611.592863024001</v>
      </c>
    </row>
    <row r="70" spans="1:41" s="63" customFormat="1" ht="13.5" hidden="1" customHeight="1">
      <c r="A70" s="225"/>
      <c r="B70" s="265"/>
      <c r="C70" s="21"/>
      <c r="D70" s="21"/>
      <c r="E70" s="57"/>
      <c r="F70" s="57"/>
      <c r="G70" s="21"/>
      <c r="H70" s="421"/>
      <c r="I70" s="21"/>
      <c r="J70" s="21"/>
      <c r="K70" s="21"/>
      <c r="L70" s="33"/>
      <c r="M70" s="227"/>
      <c r="N70" s="219"/>
      <c r="O70" s="219"/>
      <c r="P70" s="225"/>
      <c r="Q70" s="230"/>
      <c r="R70" s="33"/>
      <c r="S70" s="57"/>
      <c r="T70" s="57"/>
      <c r="U70" s="219"/>
      <c r="V70" s="224"/>
      <c r="W70" s="57"/>
      <c r="X70" s="219"/>
      <c r="Y70" s="57"/>
      <c r="Z70" s="224"/>
      <c r="AA70" s="219"/>
      <c r="AB70" s="219"/>
      <c r="AC70" s="26"/>
      <c r="AD70" s="21"/>
      <c r="AE70" s="21"/>
      <c r="AF70" s="222"/>
      <c r="AG70" s="21"/>
      <c r="AH70" s="21"/>
      <c r="AI70" s="26"/>
      <c r="AJ70" s="21"/>
      <c r="AK70" s="453" t="e">
        <f t="shared" si="5"/>
        <v>#DIV/0!</v>
      </c>
      <c r="AL70" s="452">
        <f t="shared" si="6"/>
        <v>0</v>
      </c>
      <c r="AM70" s="453">
        <f t="shared" si="7"/>
        <v>0</v>
      </c>
      <c r="AN70" s="453">
        <f t="shared" si="8"/>
        <v>0</v>
      </c>
      <c r="AO70" s="453">
        <f t="shared" si="1"/>
        <v>0</v>
      </c>
    </row>
    <row r="71" spans="1:41" s="414" customFormat="1" ht="13.5" customHeight="1">
      <c r="A71" s="236" t="s">
        <v>946</v>
      </c>
      <c r="B71" s="240">
        <v>31</v>
      </c>
      <c r="C71" s="39">
        <v>306</v>
      </c>
      <c r="D71" s="39">
        <v>164</v>
      </c>
      <c r="E71" s="55">
        <v>5</v>
      </c>
      <c r="F71" s="55">
        <v>7.4</v>
      </c>
      <c r="G71" s="39">
        <v>8</v>
      </c>
      <c r="H71" s="420">
        <v>39.380000000000003</v>
      </c>
      <c r="I71" s="39">
        <v>291.2</v>
      </c>
      <c r="J71" s="39">
        <v>275.2</v>
      </c>
      <c r="K71" s="39" t="s">
        <v>3</v>
      </c>
      <c r="L71" s="41">
        <v>78</v>
      </c>
      <c r="M71" s="238">
        <v>82</v>
      </c>
      <c r="N71" s="235">
        <v>1.24</v>
      </c>
      <c r="O71" s="235">
        <v>40.25</v>
      </c>
      <c r="P71" s="236" t="s">
        <v>945</v>
      </c>
      <c r="Q71" s="238">
        <v>21</v>
      </c>
      <c r="R71" s="41">
        <v>6554</v>
      </c>
      <c r="S71" s="55">
        <v>428.4</v>
      </c>
      <c r="T71" s="55">
        <v>476.3</v>
      </c>
      <c r="U71" s="235">
        <v>12.9</v>
      </c>
      <c r="V71" s="234">
        <v>16.66</v>
      </c>
      <c r="W71" s="55">
        <v>544.4</v>
      </c>
      <c r="X71" s="235">
        <v>66.39</v>
      </c>
      <c r="Y71" s="55">
        <v>101.6</v>
      </c>
      <c r="Z71" s="234">
        <v>3.72</v>
      </c>
      <c r="AA71" s="235">
        <v>29.17</v>
      </c>
      <c r="AB71" s="235">
        <v>6.25</v>
      </c>
      <c r="AC71" s="37">
        <v>121.3</v>
      </c>
      <c r="AD71" s="39">
        <v>3</v>
      </c>
      <c r="AE71" s="39">
        <v>3</v>
      </c>
      <c r="AF71" s="232" t="s">
        <v>19</v>
      </c>
      <c r="AG71" s="39">
        <v>4</v>
      </c>
      <c r="AH71" s="39">
        <v>4</v>
      </c>
      <c r="AI71" s="37" t="s">
        <v>19</v>
      </c>
      <c r="AJ71" s="39"/>
      <c r="AK71" s="453">
        <f t="shared" si="5"/>
        <v>32.050279329608955</v>
      </c>
      <c r="AL71" s="452">
        <f t="shared" si="6"/>
        <v>2.8373078666666669</v>
      </c>
      <c r="AM71" s="453">
        <f t="shared" si="7"/>
        <v>12.464481746222226</v>
      </c>
      <c r="AN71" s="453">
        <f t="shared" si="8"/>
        <v>5.6746157333333338</v>
      </c>
      <c r="AO71" s="453">
        <f t="shared" si="1"/>
        <v>121263.92718449068</v>
      </c>
    </row>
    <row r="72" spans="1:41" s="63" customFormat="1" ht="13.5" customHeight="1">
      <c r="A72" s="225" t="s">
        <v>944</v>
      </c>
      <c r="B72" s="265">
        <v>38.700000000000003</v>
      </c>
      <c r="C72" s="21">
        <v>310</v>
      </c>
      <c r="D72" s="21">
        <v>165</v>
      </c>
      <c r="E72" s="57">
        <v>5.8</v>
      </c>
      <c r="F72" s="57">
        <v>9.6999999999999993</v>
      </c>
      <c r="G72" s="21">
        <v>8</v>
      </c>
      <c r="H72" s="421">
        <v>49.53</v>
      </c>
      <c r="I72" s="21">
        <v>290.60000000000002</v>
      </c>
      <c r="J72" s="21">
        <v>274.60000000000002</v>
      </c>
      <c r="K72" s="21" t="s">
        <v>3</v>
      </c>
      <c r="L72" s="33">
        <v>80</v>
      </c>
      <c r="M72" s="227">
        <v>84</v>
      </c>
      <c r="N72" s="219">
        <v>1.25</v>
      </c>
      <c r="O72" s="219">
        <v>32.270000000000003</v>
      </c>
      <c r="P72" s="225" t="s">
        <v>943</v>
      </c>
      <c r="Q72" s="230">
        <v>26</v>
      </c>
      <c r="R72" s="33">
        <v>8527</v>
      </c>
      <c r="S72" s="57">
        <v>550.1</v>
      </c>
      <c r="T72" s="57">
        <v>611.79999999999995</v>
      </c>
      <c r="U72" s="219">
        <v>13.12</v>
      </c>
      <c r="V72" s="224">
        <v>19.64</v>
      </c>
      <c r="W72" s="57">
        <v>726.8</v>
      </c>
      <c r="X72" s="219">
        <v>88.1</v>
      </c>
      <c r="Y72" s="57">
        <v>134.80000000000001</v>
      </c>
      <c r="Z72" s="224">
        <v>3.83</v>
      </c>
      <c r="AA72" s="219">
        <v>34.61</v>
      </c>
      <c r="AB72" s="219">
        <v>12.76</v>
      </c>
      <c r="AC72" s="26">
        <v>163.69999999999999</v>
      </c>
      <c r="AD72" s="21">
        <v>1</v>
      </c>
      <c r="AE72" s="21">
        <v>2</v>
      </c>
      <c r="AF72" s="222" t="s">
        <v>19</v>
      </c>
      <c r="AG72" s="21">
        <v>4</v>
      </c>
      <c r="AH72" s="21">
        <v>4</v>
      </c>
      <c r="AI72" s="26" t="s">
        <v>19</v>
      </c>
      <c r="AJ72" s="21"/>
      <c r="AK72" s="453">
        <f t="shared" si="5"/>
        <v>31.478901675752073</v>
      </c>
      <c r="AL72" s="452">
        <f t="shared" si="6"/>
        <v>5.9962370599999986</v>
      </c>
      <c r="AM72" s="453">
        <f t="shared" si="7"/>
        <v>28.552497408645827</v>
      </c>
      <c r="AN72" s="453">
        <f t="shared" si="8"/>
        <v>11.992474119999997</v>
      </c>
      <c r="AO72" s="453">
        <f t="shared" si="1"/>
        <v>163728.0123697969</v>
      </c>
    </row>
    <row r="73" spans="1:41" s="414" customFormat="1" ht="13.5" customHeight="1">
      <c r="A73" s="236" t="s">
        <v>942</v>
      </c>
      <c r="B73" s="240">
        <v>44.5</v>
      </c>
      <c r="C73" s="39">
        <v>313</v>
      </c>
      <c r="D73" s="39">
        <v>166</v>
      </c>
      <c r="E73" s="55">
        <v>6.6</v>
      </c>
      <c r="F73" s="55">
        <v>11.2</v>
      </c>
      <c r="G73" s="39">
        <v>8</v>
      </c>
      <c r="H73" s="420">
        <v>56.91</v>
      </c>
      <c r="I73" s="39">
        <v>290.60000000000002</v>
      </c>
      <c r="J73" s="39">
        <v>274.60000000000002</v>
      </c>
      <c r="K73" s="39" t="s">
        <v>3</v>
      </c>
      <c r="L73" s="41">
        <v>80</v>
      </c>
      <c r="M73" s="238">
        <v>84</v>
      </c>
      <c r="N73" s="235">
        <v>1.26</v>
      </c>
      <c r="O73" s="235">
        <v>28.27</v>
      </c>
      <c r="P73" s="236" t="s">
        <v>941</v>
      </c>
      <c r="Q73" s="238">
        <v>30</v>
      </c>
      <c r="R73" s="41">
        <v>9934</v>
      </c>
      <c r="S73" s="55">
        <v>634.79999999999995</v>
      </c>
      <c r="T73" s="55">
        <v>708.3</v>
      </c>
      <c r="U73" s="235">
        <v>13.21</v>
      </c>
      <c r="V73" s="234">
        <v>22.26</v>
      </c>
      <c r="W73" s="55">
        <v>854.7</v>
      </c>
      <c r="X73" s="55">
        <v>103</v>
      </c>
      <c r="Y73" s="55">
        <v>157.80000000000001</v>
      </c>
      <c r="Z73" s="234">
        <v>3.88</v>
      </c>
      <c r="AA73" s="235">
        <v>38.369999999999997</v>
      </c>
      <c r="AB73" s="235">
        <v>19.3</v>
      </c>
      <c r="AC73" s="37">
        <v>194.4</v>
      </c>
      <c r="AD73" s="39">
        <v>1</v>
      </c>
      <c r="AE73" s="39">
        <v>1</v>
      </c>
      <c r="AF73" s="232" t="s">
        <v>19</v>
      </c>
      <c r="AG73" s="39">
        <v>3</v>
      </c>
      <c r="AH73" s="39">
        <v>4</v>
      </c>
      <c r="AI73" s="37" t="s">
        <v>19</v>
      </c>
      <c r="AJ73" s="39"/>
      <c r="AK73" s="453">
        <f t="shared" si="5"/>
        <v>32.040326831839749</v>
      </c>
      <c r="AL73" s="452">
        <f t="shared" si="6"/>
        <v>9.2200398133333312</v>
      </c>
      <c r="AM73" s="453">
        <f t="shared" si="7"/>
        <v>44.749373536444438</v>
      </c>
      <c r="AN73" s="453">
        <f t="shared" si="8"/>
        <v>18.440079626666666</v>
      </c>
      <c r="AO73" s="453">
        <f t="shared" si="1"/>
        <v>194432.79351955195</v>
      </c>
    </row>
    <row r="74" spans="1:41" s="63" customFormat="1" ht="13.5" customHeight="1">
      <c r="A74" s="225" t="s">
        <v>940</v>
      </c>
      <c r="B74" s="265">
        <v>52</v>
      </c>
      <c r="C74" s="21">
        <v>317</v>
      </c>
      <c r="D74" s="21">
        <v>167</v>
      </c>
      <c r="E74" s="57">
        <v>7.6</v>
      </c>
      <c r="F74" s="57">
        <v>13.2</v>
      </c>
      <c r="G74" s="21">
        <v>8</v>
      </c>
      <c r="H74" s="421">
        <v>66.78</v>
      </c>
      <c r="I74" s="21">
        <v>290.60000000000002</v>
      </c>
      <c r="J74" s="21">
        <v>274.60000000000002</v>
      </c>
      <c r="K74" s="21" t="s">
        <v>3</v>
      </c>
      <c r="L74" s="33">
        <v>82</v>
      </c>
      <c r="M74" s="227">
        <v>86</v>
      </c>
      <c r="N74" s="219">
        <v>1.27</v>
      </c>
      <c r="O74" s="219">
        <v>24.28</v>
      </c>
      <c r="P74" s="225" t="s">
        <v>939</v>
      </c>
      <c r="Q74" s="230">
        <v>35</v>
      </c>
      <c r="R74" s="33">
        <v>11851</v>
      </c>
      <c r="S74" s="57">
        <v>747.7</v>
      </c>
      <c r="T74" s="57">
        <v>838.5</v>
      </c>
      <c r="U74" s="219">
        <v>13.32</v>
      </c>
      <c r="V74" s="224">
        <v>25.81</v>
      </c>
      <c r="W74" s="33">
        <v>1026</v>
      </c>
      <c r="X74" s="57">
        <v>122.9</v>
      </c>
      <c r="Y74" s="57">
        <v>188.6</v>
      </c>
      <c r="Z74" s="224">
        <v>3.92</v>
      </c>
      <c r="AA74" s="219">
        <v>43.39</v>
      </c>
      <c r="AB74" s="219">
        <v>31.1</v>
      </c>
      <c r="AC74" s="26">
        <v>236.4</v>
      </c>
      <c r="AD74" s="21">
        <v>1</v>
      </c>
      <c r="AE74" s="21">
        <v>1</v>
      </c>
      <c r="AF74" s="222" t="s">
        <v>19</v>
      </c>
      <c r="AG74" s="21">
        <v>2</v>
      </c>
      <c r="AH74" s="21">
        <v>4</v>
      </c>
      <c r="AI74" s="26" t="s">
        <v>19</v>
      </c>
      <c r="AJ74" s="21"/>
      <c r="AK74" s="453">
        <f t="shared" si="5"/>
        <v>32.938454627133865</v>
      </c>
      <c r="AL74" s="452">
        <f t="shared" si="6"/>
        <v>15.025837013333332</v>
      </c>
      <c r="AM74" s="453">
        <f t="shared" si="7"/>
        <v>74.574222520444451</v>
      </c>
      <c r="AN74" s="453">
        <f t="shared" si="8"/>
        <v>30.051674026666664</v>
      </c>
      <c r="AO74" s="453">
        <f t="shared" si="1"/>
        <v>236421.86667314594</v>
      </c>
    </row>
    <row r="75" spans="1:41" s="63" customFormat="1" ht="13.5" hidden="1" customHeight="1">
      <c r="A75" s="225"/>
      <c r="B75" s="265"/>
      <c r="C75" s="21"/>
      <c r="D75" s="21"/>
      <c r="E75" s="57"/>
      <c r="F75" s="57"/>
      <c r="G75" s="21"/>
      <c r="H75" s="413"/>
      <c r="I75" s="21"/>
      <c r="J75" s="21"/>
      <c r="K75" s="21"/>
      <c r="L75" s="33"/>
      <c r="M75" s="227"/>
      <c r="N75" s="219"/>
      <c r="O75" s="219"/>
      <c r="P75" s="225"/>
      <c r="Q75" s="230"/>
      <c r="R75" s="33"/>
      <c r="S75" s="33"/>
      <c r="T75" s="33"/>
      <c r="U75" s="219"/>
      <c r="V75" s="224"/>
      <c r="W75" s="33"/>
      <c r="X75" s="57"/>
      <c r="Y75" s="57"/>
      <c r="Z75" s="224"/>
      <c r="AA75" s="219"/>
      <c r="AB75" s="219"/>
      <c r="AC75" s="26"/>
      <c r="AD75" s="21"/>
      <c r="AE75" s="21"/>
      <c r="AF75" s="222"/>
      <c r="AG75" s="21"/>
      <c r="AH75" s="21"/>
      <c r="AI75" s="26"/>
      <c r="AJ75" s="21"/>
      <c r="AK75" s="453" t="e">
        <f t="shared" si="5"/>
        <v>#DIV/0!</v>
      </c>
      <c r="AL75" s="452">
        <f t="shared" si="6"/>
        <v>0</v>
      </c>
      <c r="AM75" s="453">
        <f t="shared" si="7"/>
        <v>0</v>
      </c>
      <c r="AN75" s="453">
        <f t="shared" si="8"/>
        <v>0</v>
      </c>
      <c r="AO75" s="453">
        <f t="shared" si="1"/>
        <v>0</v>
      </c>
    </row>
    <row r="76" spans="1:41" s="414" customFormat="1" ht="13.5" customHeight="1">
      <c r="A76" s="236" t="s">
        <v>938</v>
      </c>
      <c r="B76" s="240">
        <v>97</v>
      </c>
      <c r="C76" s="39">
        <v>308</v>
      </c>
      <c r="D76" s="39">
        <v>305</v>
      </c>
      <c r="E76" s="55">
        <v>9.9</v>
      </c>
      <c r="F76" s="55">
        <v>15.4</v>
      </c>
      <c r="G76" s="39">
        <v>15</v>
      </c>
      <c r="H76" s="415">
        <v>123.3</v>
      </c>
      <c r="I76" s="39">
        <v>277.2</v>
      </c>
      <c r="J76" s="39">
        <v>247.2</v>
      </c>
      <c r="K76" s="39" t="s">
        <v>74</v>
      </c>
      <c r="L76" s="41">
        <v>102</v>
      </c>
      <c r="M76" s="238">
        <v>200</v>
      </c>
      <c r="N76" s="235">
        <v>1.79</v>
      </c>
      <c r="O76" s="235">
        <v>18.5</v>
      </c>
      <c r="P76" s="236" t="s">
        <v>937</v>
      </c>
      <c r="Q76" s="238">
        <v>65</v>
      </c>
      <c r="R76" s="41">
        <v>22240</v>
      </c>
      <c r="S76" s="41">
        <v>1444</v>
      </c>
      <c r="T76" s="41">
        <v>1591</v>
      </c>
      <c r="U76" s="235">
        <v>13.43</v>
      </c>
      <c r="V76" s="234">
        <v>35.520000000000003</v>
      </c>
      <c r="W76" s="41">
        <v>7286</v>
      </c>
      <c r="X76" s="55">
        <v>477.8</v>
      </c>
      <c r="Y76" s="55">
        <v>724.7</v>
      </c>
      <c r="Z76" s="234">
        <v>7.69</v>
      </c>
      <c r="AA76" s="235">
        <v>58.27</v>
      </c>
      <c r="AB76" s="235">
        <v>91.5</v>
      </c>
      <c r="AC76" s="37">
        <v>1559</v>
      </c>
      <c r="AD76" s="39">
        <v>1</v>
      </c>
      <c r="AE76" s="39">
        <v>3</v>
      </c>
      <c r="AF76" s="232">
        <v>3</v>
      </c>
      <c r="AG76" s="39">
        <v>1</v>
      </c>
      <c r="AH76" s="39">
        <v>3</v>
      </c>
      <c r="AI76" s="37">
        <v>3</v>
      </c>
      <c r="AJ76" s="39" t="s">
        <v>144</v>
      </c>
      <c r="AK76" s="453">
        <f t="shared" si="5"/>
        <v>24.96512570965125</v>
      </c>
      <c r="AL76" s="452">
        <f t="shared" si="6"/>
        <v>41.863175456666674</v>
      </c>
      <c r="AM76" s="453">
        <f t="shared" si="7"/>
        <v>720.0076303505557</v>
      </c>
      <c r="AN76" s="453">
        <f t="shared" si="8"/>
        <v>83.726350913333349</v>
      </c>
      <c r="AO76" s="453">
        <f t="shared" si="1"/>
        <v>1558682.4329647087</v>
      </c>
    </row>
    <row r="77" spans="1:41" s="63" customFormat="1" ht="13.5" customHeight="1">
      <c r="A77" s="225" t="s">
        <v>936</v>
      </c>
      <c r="B77" s="230">
        <v>107</v>
      </c>
      <c r="C77" s="21">
        <v>311</v>
      </c>
      <c r="D77" s="21">
        <v>306</v>
      </c>
      <c r="E77" s="57">
        <v>10.9</v>
      </c>
      <c r="F77" s="57">
        <v>17</v>
      </c>
      <c r="G77" s="21">
        <v>15</v>
      </c>
      <c r="H77" s="413">
        <v>136.19999999999999</v>
      </c>
      <c r="I77" s="21">
        <v>277</v>
      </c>
      <c r="J77" s="21">
        <v>247</v>
      </c>
      <c r="K77" s="21" t="s">
        <v>74</v>
      </c>
      <c r="L77" s="33">
        <v>104</v>
      </c>
      <c r="M77" s="227">
        <v>200</v>
      </c>
      <c r="N77" s="219">
        <v>1.8</v>
      </c>
      <c r="O77" s="219">
        <v>16.829999999999998</v>
      </c>
      <c r="P77" s="225" t="s">
        <v>935</v>
      </c>
      <c r="Q77" s="230">
        <v>72</v>
      </c>
      <c r="R77" s="33">
        <v>24790</v>
      </c>
      <c r="S77" s="33">
        <v>1594</v>
      </c>
      <c r="T77" s="33">
        <v>1765</v>
      </c>
      <c r="U77" s="219">
        <v>13.49</v>
      </c>
      <c r="V77" s="224">
        <v>39.08</v>
      </c>
      <c r="W77" s="33">
        <v>8123</v>
      </c>
      <c r="X77" s="57">
        <v>530.9</v>
      </c>
      <c r="Y77" s="57">
        <v>805.8</v>
      </c>
      <c r="Z77" s="224">
        <v>7.72</v>
      </c>
      <c r="AA77" s="219">
        <v>62.47</v>
      </c>
      <c r="AB77" s="57">
        <v>122.1</v>
      </c>
      <c r="AC77" s="26">
        <v>1754</v>
      </c>
      <c r="AD77" s="21">
        <v>1</v>
      </c>
      <c r="AE77" s="21">
        <v>3</v>
      </c>
      <c r="AF77" s="222">
        <v>3</v>
      </c>
      <c r="AG77" s="21">
        <v>1</v>
      </c>
      <c r="AH77" s="21">
        <v>3</v>
      </c>
      <c r="AI77" s="26">
        <v>3</v>
      </c>
      <c r="AJ77" s="21" t="s">
        <v>144</v>
      </c>
      <c r="AK77" s="453">
        <f t="shared" si="5"/>
        <v>25.911160058737153</v>
      </c>
      <c r="AL77" s="452">
        <f t="shared" si="6"/>
        <v>56.4582421</v>
      </c>
      <c r="AM77" s="453">
        <f t="shared" si="7"/>
        <v>978.10034800833341</v>
      </c>
      <c r="AN77" s="453">
        <f t="shared" si="8"/>
        <v>112.91648420000001</v>
      </c>
      <c r="AO77" s="453">
        <f t="shared" si="1"/>
        <v>1754270.7409079999</v>
      </c>
    </row>
    <row r="78" spans="1:41" s="414" customFormat="1" ht="13.5" customHeight="1">
      <c r="A78" s="236" t="s">
        <v>934</v>
      </c>
      <c r="B78" s="238">
        <v>117</v>
      </c>
      <c r="C78" s="39">
        <v>314</v>
      </c>
      <c r="D78" s="39">
        <v>307</v>
      </c>
      <c r="E78" s="55">
        <v>11.9</v>
      </c>
      <c r="F78" s="55">
        <v>18.7</v>
      </c>
      <c r="G78" s="39">
        <v>15</v>
      </c>
      <c r="H78" s="415">
        <v>149.69999999999999</v>
      </c>
      <c r="I78" s="39">
        <v>276.60000000000002</v>
      </c>
      <c r="J78" s="39">
        <v>246.6</v>
      </c>
      <c r="K78" s="39" t="s">
        <v>74</v>
      </c>
      <c r="L78" s="41">
        <v>106</v>
      </c>
      <c r="M78" s="238">
        <v>202</v>
      </c>
      <c r="N78" s="235">
        <v>1.81</v>
      </c>
      <c r="O78" s="235">
        <v>15.38</v>
      </c>
      <c r="P78" s="236" t="s">
        <v>933</v>
      </c>
      <c r="Q78" s="238">
        <v>79</v>
      </c>
      <c r="R78" s="41">
        <v>27510</v>
      </c>
      <c r="S78" s="41">
        <v>1753</v>
      </c>
      <c r="T78" s="41">
        <v>1949</v>
      </c>
      <c r="U78" s="235">
        <v>13.56</v>
      </c>
      <c r="V78" s="234">
        <v>42.68</v>
      </c>
      <c r="W78" s="41">
        <v>9024</v>
      </c>
      <c r="X78" s="55">
        <v>587.9</v>
      </c>
      <c r="Y78" s="55">
        <v>892.8</v>
      </c>
      <c r="Z78" s="234">
        <v>7.76</v>
      </c>
      <c r="AA78" s="235">
        <v>66.87</v>
      </c>
      <c r="AB78" s="55">
        <v>161.1</v>
      </c>
      <c r="AC78" s="37">
        <v>1966</v>
      </c>
      <c r="AD78" s="39">
        <v>1</v>
      </c>
      <c r="AE78" s="39">
        <v>2</v>
      </c>
      <c r="AF78" s="232">
        <v>3</v>
      </c>
      <c r="AG78" s="39">
        <v>1</v>
      </c>
      <c r="AH78" s="39">
        <v>2</v>
      </c>
      <c r="AI78" s="37">
        <v>3</v>
      </c>
      <c r="AJ78" s="39" t="s">
        <v>144</v>
      </c>
      <c r="AK78" s="453">
        <f t="shared" si="5"/>
        <v>26.806279225116878</v>
      </c>
      <c r="AL78" s="452">
        <f t="shared" si="6"/>
        <v>75.21163491166665</v>
      </c>
      <c r="AM78" s="453">
        <f t="shared" si="7"/>
        <v>1314.6369580518681</v>
      </c>
      <c r="AN78" s="453">
        <f t="shared" si="8"/>
        <v>150.4232698233333</v>
      </c>
      <c r="AO78" s="453">
        <f t="shared" si="1"/>
        <v>1965949.6240981575</v>
      </c>
    </row>
    <row r="79" spans="1:41" s="63" customFormat="1" ht="13.5" customHeight="1">
      <c r="A79" s="225" t="s">
        <v>932</v>
      </c>
      <c r="B79" s="230">
        <v>129</v>
      </c>
      <c r="C79" s="21">
        <v>318</v>
      </c>
      <c r="D79" s="21">
        <v>308</v>
      </c>
      <c r="E79" s="57">
        <v>13.1</v>
      </c>
      <c r="F79" s="57">
        <v>20.6</v>
      </c>
      <c r="G79" s="21">
        <v>15</v>
      </c>
      <c r="H79" s="413">
        <v>165.1</v>
      </c>
      <c r="I79" s="21">
        <v>276.8</v>
      </c>
      <c r="J79" s="21">
        <v>246.8</v>
      </c>
      <c r="K79" s="21" t="s">
        <v>74</v>
      </c>
      <c r="L79" s="33">
        <v>106</v>
      </c>
      <c r="M79" s="227">
        <v>202</v>
      </c>
      <c r="N79" s="219">
        <v>1.82</v>
      </c>
      <c r="O79" s="219">
        <v>14.01</v>
      </c>
      <c r="P79" s="225" t="s">
        <v>931</v>
      </c>
      <c r="Q79" s="230">
        <v>87</v>
      </c>
      <c r="R79" s="33">
        <v>30770</v>
      </c>
      <c r="S79" s="33">
        <v>1935</v>
      </c>
      <c r="T79" s="33">
        <v>2164</v>
      </c>
      <c r="U79" s="219">
        <v>13.65</v>
      </c>
      <c r="V79" s="224">
        <v>47.07</v>
      </c>
      <c r="W79" s="33">
        <v>10040</v>
      </c>
      <c r="X79" s="57">
        <v>651.9</v>
      </c>
      <c r="Y79" s="57">
        <v>990.9</v>
      </c>
      <c r="Z79" s="224">
        <v>7.8</v>
      </c>
      <c r="AA79" s="219">
        <v>71.87</v>
      </c>
      <c r="AB79" s="57">
        <v>214.5</v>
      </c>
      <c r="AC79" s="26">
        <v>2218</v>
      </c>
      <c r="AD79" s="21">
        <v>1</v>
      </c>
      <c r="AE79" s="21">
        <v>1</v>
      </c>
      <c r="AF79" s="222">
        <v>2</v>
      </c>
      <c r="AG79" s="21">
        <v>1</v>
      </c>
      <c r="AH79" s="21">
        <v>1</v>
      </c>
      <c r="AI79" s="26">
        <v>2</v>
      </c>
      <c r="AJ79" s="21" t="s">
        <v>144</v>
      </c>
      <c r="AK79" s="453">
        <f t="shared" si="5"/>
        <v>27.927922471229554</v>
      </c>
      <c r="AL79" s="452">
        <f t="shared" si="6"/>
        <v>100.89234865666668</v>
      </c>
      <c r="AM79" s="453">
        <f t="shared" si="7"/>
        <v>1774.6741348893895</v>
      </c>
      <c r="AN79" s="453">
        <f t="shared" si="8"/>
        <v>201.78469731333337</v>
      </c>
      <c r="AO79" s="453">
        <f t="shared" si="1"/>
        <v>2218145.6332571944</v>
      </c>
    </row>
    <row r="80" spans="1:41" s="414" customFormat="1" ht="13.5" customHeight="1">
      <c r="A80" s="236" t="s">
        <v>930</v>
      </c>
      <c r="B80" s="238">
        <v>143</v>
      </c>
      <c r="C80" s="39">
        <v>323</v>
      </c>
      <c r="D80" s="39">
        <v>309</v>
      </c>
      <c r="E80" s="55">
        <v>14</v>
      </c>
      <c r="F80" s="55">
        <v>22.9</v>
      </c>
      <c r="G80" s="39">
        <v>15</v>
      </c>
      <c r="H80" s="415">
        <v>182.3</v>
      </c>
      <c r="I80" s="39">
        <v>277.2</v>
      </c>
      <c r="J80" s="39">
        <v>247.2</v>
      </c>
      <c r="K80" s="39" t="s">
        <v>74</v>
      </c>
      <c r="L80" s="41">
        <v>108</v>
      </c>
      <c r="M80" s="238">
        <v>204</v>
      </c>
      <c r="N80" s="235">
        <v>1.83</v>
      </c>
      <c r="O80" s="235">
        <v>12.78</v>
      </c>
      <c r="P80" s="236" t="s">
        <v>929</v>
      </c>
      <c r="Q80" s="238">
        <v>96</v>
      </c>
      <c r="R80" s="41">
        <v>34760</v>
      </c>
      <c r="S80" s="41">
        <v>2153</v>
      </c>
      <c r="T80" s="41">
        <v>2419</v>
      </c>
      <c r="U80" s="235">
        <v>13.81</v>
      </c>
      <c r="V80" s="234">
        <v>50.82</v>
      </c>
      <c r="W80" s="41">
        <v>11270</v>
      </c>
      <c r="X80" s="55">
        <v>729.4</v>
      </c>
      <c r="Y80" s="41">
        <v>1109</v>
      </c>
      <c r="Z80" s="234">
        <v>7.86</v>
      </c>
      <c r="AA80" s="235">
        <v>77.37</v>
      </c>
      <c r="AB80" s="55">
        <v>288.3</v>
      </c>
      <c r="AC80" s="37">
        <v>2535</v>
      </c>
      <c r="AD80" s="39">
        <v>1</v>
      </c>
      <c r="AE80" s="39">
        <v>1</v>
      </c>
      <c r="AF80" s="232">
        <v>1</v>
      </c>
      <c r="AG80" s="39">
        <v>1</v>
      </c>
      <c r="AH80" s="39">
        <v>1</v>
      </c>
      <c r="AI80" s="37">
        <v>1</v>
      </c>
      <c r="AJ80" s="39" t="s">
        <v>144</v>
      </c>
      <c r="AK80" s="453">
        <f t="shared" si="5"/>
        <v>28.806637410861207</v>
      </c>
      <c r="AL80" s="452">
        <f t="shared" si="6"/>
        <v>137.41716003333332</v>
      </c>
      <c r="AM80" s="453">
        <f t="shared" si="7"/>
        <v>2461.6211875075064</v>
      </c>
      <c r="AN80" s="453">
        <f t="shared" si="8"/>
        <v>274.83432006666663</v>
      </c>
      <c r="AO80" s="453">
        <f t="shared" ref="AO80:AO143" si="9">(((C80-F80)^2/100*D80^3/1000*F80/10)/24)</f>
        <v>2535313.5046490435</v>
      </c>
    </row>
    <row r="81" spans="1:41" s="63" customFormat="1" ht="13.5" customHeight="1">
      <c r="A81" s="225" t="s">
        <v>928</v>
      </c>
      <c r="B81" s="230">
        <v>158</v>
      </c>
      <c r="C81" s="21">
        <v>327</v>
      </c>
      <c r="D81" s="21">
        <v>310</v>
      </c>
      <c r="E81" s="57">
        <v>15.5</v>
      </c>
      <c r="F81" s="57">
        <v>25.1</v>
      </c>
      <c r="G81" s="21">
        <v>15</v>
      </c>
      <c r="H81" s="413">
        <v>200.5</v>
      </c>
      <c r="I81" s="21">
        <v>276.8</v>
      </c>
      <c r="J81" s="21">
        <v>246.8</v>
      </c>
      <c r="K81" s="21" t="s">
        <v>74</v>
      </c>
      <c r="L81" s="33">
        <v>108</v>
      </c>
      <c r="M81" s="227">
        <v>204</v>
      </c>
      <c r="N81" s="219">
        <v>1.84</v>
      </c>
      <c r="O81" s="219">
        <v>11.68</v>
      </c>
      <c r="P81" s="225" t="s">
        <v>927</v>
      </c>
      <c r="Q81" s="230">
        <v>106</v>
      </c>
      <c r="R81" s="33">
        <v>38630</v>
      </c>
      <c r="S81" s="33">
        <v>2363</v>
      </c>
      <c r="T81" s="33">
        <v>2672</v>
      </c>
      <c r="U81" s="219">
        <v>13.88</v>
      </c>
      <c r="V81" s="224">
        <v>56.26</v>
      </c>
      <c r="W81" s="33">
        <v>12470</v>
      </c>
      <c r="X81" s="57">
        <v>804.8</v>
      </c>
      <c r="Y81" s="33">
        <v>1225</v>
      </c>
      <c r="Z81" s="224">
        <v>7.89</v>
      </c>
      <c r="AA81" s="219">
        <v>83.27</v>
      </c>
      <c r="AB81" s="57">
        <v>380.3</v>
      </c>
      <c r="AC81" s="26">
        <v>2840</v>
      </c>
      <c r="AD81" s="21">
        <v>1</v>
      </c>
      <c r="AE81" s="21">
        <v>1</v>
      </c>
      <c r="AF81" s="222">
        <v>1</v>
      </c>
      <c r="AG81" s="21">
        <v>1</v>
      </c>
      <c r="AH81" s="21">
        <v>1</v>
      </c>
      <c r="AI81" s="26">
        <v>1</v>
      </c>
      <c r="AJ81" s="21" t="s">
        <v>144</v>
      </c>
      <c r="AK81" s="453">
        <f t="shared" si="5"/>
        <v>30.233167082294283</v>
      </c>
      <c r="AL81" s="452">
        <f t="shared" si="6"/>
        <v>182.14089137500005</v>
      </c>
      <c r="AM81" s="453">
        <f t="shared" si="7"/>
        <v>3273.037556343751</v>
      </c>
      <c r="AN81" s="453">
        <f t="shared" si="8"/>
        <v>364.28178275000005</v>
      </c>
      <c r="AO81" s="453">
        <f t="shared" si="9"/>
        <v>2839708.6694292086</v>
      </c>
    </row>
    <row r="82" spans="1:41" s="414" customFormat="1" ht="13.5" customHeight="1">
      <c r="A82" s="236" t="s">
        <v>926</v>
      </c>
      <c r="B82" s="238">
        <v>179</v>
      </c>
      <c r="C82" s="39">
        <v>333</v>
      </c>
      <c r="D82" s="39">
        <v>313</v>
      </c>
      <c r="E82" s="55">
        <v>18</v>
      </c>
      <c r="F82" s="55">
        <v>28.1</v>
      </c>
      <c r="G82" s="39">
        <v>15</v>
      </c>
      <c r="H82" s="415">
        <v>227.7</v>
      </c>
      <c r="I82" s="39">
        <v>276.8</v>
      </c>
      <c r="J82" s="39">
        <v>246.8</v>
      </c>
      <c r="K82" s="39" t="s">
        <v>74</v>
      </c>
      <c r="L82" s="41">
        <v>112</v>
      </c>
      <c r="M82" s="238">
        <v>208</v>
      </c>
      <c r="N82" s="235">
        <v>1.86</v>
      </c>
      <c r="O82" s="235">
        <v>10.39</v>
      </c>
      <c r="P82" s="236" t="s">
        <v>925</v>
      </c>
      <c r="Q82" s="238">
        <v>120</v>
      </c>
      <c r="R82" s="41">
        <v>44530</v>
      </c>
      <c r="S82" s="41">
        <v>2675</v>
      </c>
      <c r="T82" s="41">
        <v>3053</v>
      </c>
      <c r="U82" s="235">
        <v>13.99</v>
      </c>
      <c r="V82" s="234">
        <v>65.239999999999995</v>
      </c>
      <c r="W82" s="41">
        <v>14380</v>
      </c>
      <c r="X82" s="55">
        <v>918.7</v>
      </c>
      <c r="Y82" s="41">
        <v>1401</v>
      </c>
      <c r="Z82" s="234">
        <v>7.95</v>
      </c>
      <c r="AA82" s="235">
        <v>91.77</v>
      </c>
      <c r="AB82" s="55">
        <v>543.70000000000005</v>
      </c>
      <c r="AC82" s="37">
        <v>3338</v>
      </c>
      <c r="AD82" s="39">
        <v>1</v>
      </c>
      <c r="AE82" s="39">
        <v>1</v>
      </c>
      <c r="AF82" s="232">
        <v>1</v>
      </c>
      <c r="AG82" s="39">
        <v>1</v>
      </c>
      <c r="AH82" s="39">
        <v>1</v>
      </c>
      <c r="AI82" s="37">
        <v>1</v>
      </c>
      <c r="AJ82" s="39" t="s">
        <v>144</v>
      </c>
      <c r="AK82" s="453">
        <f t="shared" si="5"/>
        <v>32.420070267896328</v>
      </c>
      <c r="AL82" s="452">
        <f t="shared" si="6"/>
        <v>261.13150776666674</v>
      </c>
      <c r="AM82" s="453">
        <f t="shared" si="7"/>
        <v>4727.3355168901189</v>
      </c>
      <c r="AN82" s="453">
        <f t="shared" si="8"/>
        <v>522.26301553333349</v>
      </c>
      <c r="AO82" s="453">
        <f t="shared" si="9"/>
        <v>3337666.4984967611</v>
      </c>
    </row>
    <row r="83" spans="1:41" s="63" customFormat="1" ht="13.5" customHeight="1">
      <c r="A83" s="225" t="s">
        <v>924</v>
      </c>
      <c r="B83" s="230">
        <v>202</v>
      </c>
      <c r="C83" s="21">
        <v>341</v>
      </c>
      <c r="D83" s="21">
        <v>315</v>
      </c>
      <c r="E83" s="57">
        <v>20.100000000000001</v>
      </c>
      <c r="F83" s="57">
        <v>31.8</v>
      </c>
      <c r="G83" s="21">
        <v>15</v>
      </c>
      <c r="H83" s="413">
        <v>258</v>
      </c>
      <c r="I83" s="21">
        <v>277.39999999999998</v>
      </c>
      <c r="J83" s="21">
        <v>247.4</v>
      </c>
      <c r="K83" s="21" t="s">
        <v>74</v>
      </c>
      <c r="L83" s="33">
        <v>114</v>
      </c>
      <c r="M83" s="227">
        <v>210</v>
      </c>
      <c r="N83" s="219">
        <v>1.88</v>
      </c>
      <c r="O83" s="219">
        <v>9.26</v>
      </c>
      <c r="P83" s="225" t="s">
        <v>923</v>
      </c>
      <c r="Q83" s="230">
        <v>136</v>
      </c>
      <c r="R83" s="33">
        <v>51982</v>
      </c>
      <c r="S83" s="33">
        <v>3049</v>
      </c>
      <c r="T83" s="33">
        <v>3510</v>
      </c>
      <c r="U83" s="219">
        <v>14.19</v>
      </c>
      <c r="V83" s="224">
        <v>73.62</v>
      </c>
      <c r="W83" s="33">
        <v>16588</v>
      </c>
      <c r="X83" s="33">
        <v>1053</v>
      </c>
      <c r="Y83" s="33">
        <v>1608</v>
      </c>
      <c r="Z83" s="224">
        <v>8.02</v>
      </c>
      <c r="AA83" s="57">
        <v>101.3</v>
      </c>
      <c r="AB83" s="57">
        <v>782.7</v>
      </c>
      <c r="AC83" s="26">
        <v>3959</v>
      </c>
      <c r="AD83" s="21">
        <v>1</v>
      </c>
      <c r="AE83" s="21">
        <v>1</v>
      </c>
      <c r="AF83" s="222">
        <v>1</v>
      </c>
      <c r="AG83" s="21">
        <v>1</v>
      </c>
      <c r="AH83" s="21">
        <v>1</v>
      </c>
      <c r="AI83" s="26">
        <v>1</v>
      </c>
      <c r="AJ83" s="21" t="s">
        <v>144</v>
      </c>
      <c r="AK83" s="453">
        <f t="shared" ref="AK83:AK146" si="10">(C83/10-T83/H83*2)/2*10</f>
        <v>34.453488372093034</v>
      </c>
      <c r="AL83" s="452">
        <f t="shared" ref="AL83:AL146" si="11">(D83*F83^3/10000+(C83/2-F83/2)/10*E83^3/1000)/3</f>
        <v>379.50119982000001</v>
      </c>
      <c r="AM83" s="453">
        <f t="shared" ref="AM83:AM146" si="12">(D83^3/1000*F83^3/1000/144+((C83/2-F83/2)/10*E83^3/1000)/36)</f>
        <v>6983.4087005474994</v>
      </c>
      <c r="AN83" s="453">
        <f t="shared" ref="AN83:AN146" si="13">(2*D83/10*F83^3/1000+(C83-F83)/10*E83^3/1000)/3</f>
        <v>759.00239964000002</v>
      </c>
      <c r="AO83" s="453">
        <f t="shared" si="9"/>
        <v>3959373.8473695</v>
      </c>
    </row>
    <row r="84" spans="1:41" s="414" customFormat="1" ht="13.5" customHeight="1">
      <c r="A84" s="236" t="s">
        <v>922</v>
      </c>
      <c r="B84" s="238">
        <v>226</v>
      </c>
      <c r="C84" s="39">
        <v>348</v>
      </c>
      <c r="D84" s="39">
        <v>317</v>
      </c>
      <c r="E84" s="55">
        <v>22.1</v>
      </c>
      <c r="F84" s="55">
        <v>35.6</v>
      </c>
      <c r="G84" s="39">
        <v>15</v>
      </c>
      <c r="H84" s="415">
        <v>288.8</v>
      </c>
      <c r="I84" s="39">
        <v>276.8</v>
      </c>
      <c r="J84" s="39">
        <v>246.8</v>
      </c>
      <c r="K84" s="39" t="s">
        <v>74</v>
      </c>
      <c r="L84" s="41">
        <v>116</v>
      </c>
      <c r="M84" s="238">
        <v>212</v>
      </c>
      <c r="N84" s="235">
        <v>1.89</v>
      </c>
      <c r="O84" s="235">
        <v>8.35</v>
      </c>
      <c r="P84" s="236" t="s">
        <v>921</v>
      </c>
      <c r="Q84" s="238">
        <v>152</v>
      </c>
      <c r="R84" s="41">
        <v>59560</v>
      </c>
      <c r="S84" s="41">
        <v>3423</v>
      </c>
      <c r="T84" s="41">
        <v>3975</v>
      </c>
      <c r="U84" s="235">
        <v>14.36</v>
      </c>
      <c r="V84" s="234">
        <v>81.650000000000006</v>
      </c>
      <c r="W84" s="41">
        <v>18930</v>
      </c>
      <c r="X84" s="41">
        <v>1194</v>
      </c>
      <c r="Y84" s="41">
        <v>1825</v>
      </c>
      <c r="Z84" s="234">
        <v>8.1</v>
      </c>
      <c r="AA84" s="55">
        <v>110.9</v>
      </c>
      <c r="AB84" s="41">
        <v>1089</v>
      </c>
      <c r="AC84" s="37">
        <v>4611</v>
      </c>
      <c r="AD84" s="39">
        <v>1</v>
      </c>
      <c r="AE84" s="39">
        <v>1</v>
      </c>
      <c r="AF84" s="232">
        <v>1</v>
      </c>
      <c r="AG84" s="39">
        <v>1</v>
      </c>
      <c r="AH84" s="39">
        <v>1</v>
      </c>
      <c r="AI84" s="37">
        <v>1</v>
      </c>
      <c r="AJ84" s="39" t="s">
        <v>144</v>
      </c>
      <c r="AK84" s="453">
        <f t="shared" si="10"/>
        <v>36.361495844875336</v>
      </c>
      <c r="AL84" s="452">
        <f t="shared" si="11"/>
        <v>532.94707200666664</v>
      </c>
      <c r="AM84" s="453">
        <f t="shared" si="12"/>
        <v>9985.4818517325566</v>
      </c>
      <c r="AN84" s="453">
        <f t="shared" si="13"/>
        <v>1065.8941440133333</v>
      </c>
      <c r="AO84" s="453">
        <f t="shared" si="9"/>
        <v>4611461.5653863382</v>
      </c>
    </row>
    <row r="85" spans="1:41" s="63" customFormat="1" ht="13.5" customHeight="1">
      <c r="A85" s="225" t="s">
        <v>920</v>
      </c>
      <c r="B85" s="230">
        <v>253</v>
      </c>
      <c r="C85" s="21">
        <v>356</v>
      </c>
      <c r="D85" s="21">
        <v>319</v>
      </c>
      <c r="E85" s="57">
        <v>24.4</v>
      </c>
      <c r="F85" s="57">
        <v>39.6</v>
      </c>
      <c r="G85" s="21">
        <v>15</v>
      </c>
      <c r="H85" s="413">
        <v>322.10000000000002</v>
      </c>
      <c r="I85" s="21">
        <v>276.8</v>
      </c>
      <c r="J85" s="21">
        <v>246.8</v>
      </c>
      <c r="K85" s="21" t="s">
        <v>74</v>
      </c>
      <c r="L85" s="33">
        <v>118</v>
      </c>
      <c r="M85" s="227">
        <v>214</v>
      </c>
      <c r="N85" s="219">
        <v>1.91</v>
      </c>
      <c r="O85" s="219">
        <v>7.57</v>
      </c>
      <c r="P85" s="225" t="s">
        <v>919</v>
      </c>
      <c r="Q85" s="230">
        <v>170</v>
      </c>
      <c r="R85" s="33">
        <v>68230</v>
      </c>
      <c r="S85" s="33">
        <v>3833</v>
      </c>
      <c r="T85" s="33">
        <v>4490</v>
      </c>
      <c r="U85" s="219">
        <v>14.55</v>
      </c>
      <c r="V85" s="224">
        <v>91.01</v>
      </c>
      <c r="W85" s="33">
        <v>21460</v>
      </c>
      <c r="X85" s="33">
        <v>1346</v>
      </c>
      <c r="Y85" s="33">
        <v>2059</v>
      </c>
      <c r="Z85" s="224">
        <v>8.16</v>
      </c>
      <c r="AA85" s="57">
        <v>121.2</v>
      </c>
      <c r="AB85" s="33">
        <v>1495</v>
      </c>
      <c r="AC85" s="26">
        <v>5362</v>
      </c>
      <c r="AD85" s="21">
        <v>1</v>
      </c>
      <c r="AE85" s="21">
        <v>1</v>
      </c>
      <c r="AF85" s="222">
        <v>1</v>
      </c>
      <c r="AG85" s="21">
        <v>1</v>
      </c>
      <c r="AH85" s="21">
        <v>1</v>
      </c>
      <c r="AI85" s="26">
        <v>1</v>
      </c>
      <c r="AJ85" s="21" t="s">
        <v>144</v>
      </c>
      <c r="AK85" s="453">
        <f t="shared" si="10"/>
        <v>38.602297423160522</v>
      </c>
      <c r="AL85" s="452">
        <f t="shared" si="11"/>
        <v>736.92538709333348</v>
      </c>
      <c r="AM85" s="453">
        <f t="shared" si="12"/>
        <v>14005.322512720446</v>
      </c>
      <c r="AN85" s="453">
        <f t="shared" si="13"/>
        <v>1473.8507741866667</v>
      </c>
      <c r="AO85" s="453">
        <f t="shared" si="9"/>
        <v>5362026.3398800557</v>
      </c>
    </row>
    <row r="86" spans="1:41" s="414" customFormat="1" ht="13.5" customHeight="1">
      <c r="A86" s="236" t="s">
        <v>918</v>
      </c>
      <c r="B86" s="238">
        <v>283</v>
      </c>
      <c r="C86" s="39">
        <v>365</v>
      </c>
      <c r="D86" s="39">
        <v>322</v>
      </c>
      <c r="E86" s="55">
        <v>26.9</v>
      </c>
      <c r="F86" s="55">
        <v>44.1</v>
      </c>
      <c r="G86" s="39">
        <v>15</v>
      </c>
      <c r="H86" s="415">
        <v>360.4</v>
      </c>
      <c r="I86" s="39">
        <v>276.8</v>
      </c>
      <c r="J86" s="39">
        <v>246.8</v>
      </c>
      <c r="K86" s="39" t="s">
        <v>74</v>
      </c>
      <c r="L86" s="41">
        <v>120</v>
      </c>
      <c r="M86" s="238">
        <v>216</v>
      </c>
      <c r="N86" s="235">
        <v>1.94</v>
      </c>
      <c r="O86" s="235">
        <v>6.85</v>
      </c>
      <c r="P86" s="236" t="s">
        <v>917</v>
      </c>
      <c r="Q86" s="238">
        <v>190</v>
      </c>
      <c r="R86" s="41">
        <v>78680</v>
      </c>
      <c r="S86" s="41">
        <v>4311</v>
      </c>
      <c r="T86" s="41">
        <v>5098</v>
      </c>
      <c r="U86" s="235">
        <v>14.78</v>
      </c>
      <c r="V86" s="234">
        <v>101.5</v>
      </c>
      <c r="W86" s="41">
        <v>24590</v>
      </c>
      <c r="X86" s="41">
        <v>1527</v>
      </c>
      <c r="Y86" s="41">
        <v>2340</v>
      </c>
      <c r="Z86" s="234">
        <v>8.26</v>
      </c>
      <c r="AA86" s="55">
        <v>132.69999999999999</v>
      </c>
      <c r="AB86" s="41">
        <v>2062</v>
      </c>
      <c r="AC86" s="37">
        <v>6317</v>
      </c>
      <c r="AD86" s="39">
        <v>1</v>
      </c>
      <c r="AE86" s="39">
        <v>1</v>
      </c>
      <c r="AF86" s="232">
        <v>1</v>
      </c>
      <c r="AG86" s="39">
        <v>1</v>
      </c>
      <c r="AH86" s="39">
        <v>1</v>
      </c>
      <c r="AI86" s="37">
        <v>1</v>
      </c>
      <c r="AJ86" s="39" t="s">
        <v>144</v>
      </c>
      <c r="AK86" s="453">
        <f t="shared" si="10"/>
        <v>41.046059933407321</v>
      </c>
      <c r="AL86" s="452">
        <f t="shared" si="11"/>
        <v>1024.6622567016668</v>
      </c>
      <c r="AM86" s="453">
        <f t="shared" si="12"/>
        <v>19893.460113886307</v>
      </c>
      <c r="AN86" s="453">
        <f t="shared" si="13"/>
        <v>2049.3245134033336</v>
      </c>
      <c r="AO86" s="453">
        <f t="shared" si="9"/>
        <v>6317342.1198200658</v>
      </c>
    </row>
    <row r="87" spans="1:41" s="63" customFormat="1" ht="13.5" customHeight="1">
      <c r="A87" s="225" t="s">
        <v>916</v>
      </c>
      <c r="B87" s="230">
        <v>313</v>
      </c>
      <c r="C87" s="21">
        <v>374</v>
      </c>
      <c r="D87" s="21">
        <v>325</v>
      </c>
      <c r="E87" s="57">
        <v>30</v>
      </c>
      <c r="F87" s="57">
        <v>48.3</v>
      </c>
      <c r="G87" s="21">
        <v>15</v>
      </c>
      <c r="H87" s="413">
        <v>399.1</v>
      </c>
      <c r="I87" s="21">
        <v>277.39999999999998</v>
      </c>
      <c r="J87" s="21">
        <v>247.4</v>
      </c>
      <c r="K87" s="21" t="s">
        <v>74</v>
      </c>
      <c r="L87" s="33">
        <v>124</v>
      </c>
      <c r="M87" s="227">
        <v>220</v>
      </c>
      <c r="N87" s="219">
        <v>1.96</v>
      </c>
      <c r="O87" s="219">
        <v>6.26</v>
      </c>
      <c r="P87" s="225" t="s">
        <v>915</v>
      </c>
      <c r="Q87" s="230">
        <v>210</v>
      </c>
      <c r="R87" s="33">
        <v>89560</v>
      </c>
      <c r="S87" s="33">
        <v>4789</v>
      </c>
      <c r="T87" s="33">
        <v>5716</v>
      </c>
      <c r="U87" s="219">
        <v>14.98</v>
      </c>
      <c r="V87" s="224">
        <v>114.1</v>
      </c>
      <c r="W87" s="33">
        <v>27700</v>
      </c>
      <c r="X87" s="33">
        <v>1705</v>
      </c>
      <c r="Y87" s="33">
        <v>2617</v>
      </c>
      <c r="Z87" s="224">
        <v>8.33</v>
      </c>
      <c r="AA87" s="57">
        <v>144.19999999999999</v>
      </c>
      <c r="AB87" s="33">
        <v>2742</v>
      </c>
      <c r="AC87" s="26">
        <v>7329</v>
      </c>
      <c r="AD87" s="21">
        <v>1</v>
      </c>
      <c r="AE87" s="21">
        <v>1</v>
      </c>
      <c r="AF87" s="222">
        <v>1</v>
      </c>
      <c r="AG87" s="21">
        <v>1</v>
      </c>
      <c r="AH87" s="21">
        <v>1</v>
      </c>
      <c r="AI87" s="26">
        <v>1</v>
      </c>
      <c r="AJ87" s="21" t="s">
        <v>144</v>
      </c>
      <c r="AK87" s="453">
        <f t="shared" si="10"/>
        <v>43.777749937359062</v>
      </c>
      <c r="AL87" s="452">
        <f t="shared" si="11"/>
        <v>1367.2496924999998</v>
      </c>
      <c r="AM87" s="453">
        <f t="shared" si="12"/>
        <v>26873.634717773431</v>
      </c>
      <c r="AN87" s="453">
        <f t="shared" si="13"/>
        <v>2734.4993849999996</v>
      </c>
      <c r="AO87" s="453">
        <f t="shared" si="9"/>
        <v>7328607.9455722645</v>
      </c>
    </row>
    <row r="88" spans="1:41" s="414" customFormat="1" ht="13.5" customHeight="1">
      <c r="A88" s="236" t="s">
        <v>914</v>
      </c>
      <c r="B88" s="238">
        <v>342</v>
      </c>
      <c r="C88" s="39">
        <v>382</v>
      </c>
      <c r="D88" s="39">
        <v>328</v>
      </c>
      <c r="E88" s="55">
        <v>32.6</v>
      </c>
      <c r="F88" s="55">
        <v>52.6</v>
      </c>
      <c r="G88" s="39">
        <v>15</v>
      </c>
      <c r="H88" s="415">
        <v>437.2</v>
      </c>
      <c r="I88" s="39">
        <v>276.8</v>
      </c>
      <c r="J88" s="39">
        <v>246.8</v>
      </c>
      <c r="K88" s="39" t="s">
        <v>74</v>
      </c>
      <c r="L88" s="41">
        <v>126</v>
      </c>
      <c r="M88" s="238">
        <v>222</v>
      </c>
      <c r="N88" s="235">
        <v>1.99</v>
      </c>
      <c r="O88" s="235">
        <v>5.78</v>
      </c>
      <c r="P88" s="236" t="s">
        <v>913</v>
      </c>
      <c r="Q88" s="238">
        <v>230</v>
      </c>
      <c r="R88" s="41">
        <v>100510</v>
      </c>
      <c r="S88" s="41">
        <v>5262</v>
      </c>
      <c r="T88" s="41">
        <v>6334</v>
      </c>
      <c r="U88" s="235">
        <v>15.16</v>
      </c>
      <c r="V88" s="234">
        <v>125.1</v>
      </c>
      <c r="W88" s="41">
        <v>31020</v>
      </c>
      <c r="X88" s="41">
        <v>1892</v>
      </c>
      <c r="Y88" s="41">
        <v>2907</v>
      </c>
      <c r="Z88" s="234">
        <v>8.42</v>
      </c>
      <c r="AA88" s="55">
        <v>155.4</v>
      </c>
      <c r="AB88" s="41">
        <v>3552</v>
      </c>
      <c r="AC88" s="37">
        <v>8392</v>
      </c>
      <c r="AD88" s="39">
        <v>1</v>
      </c>
      <c r="AE88" s="39">
        <v>1</v>
      </c>
      <c r="AF88" s="232">
        <v>1</v>
      </c>
      <c r="AG88" s="39">
        <v>1</v>
      </c>
      <c r="AH88" s="39">
        <v>1</v>
      </c>
      <c r="AI88" s="37">
        <v>1</v>
      </c>
      <c r="AJ88" s="39" t="s">
        <v>144</v>
      </c>
      <c r="AK88" s="453">
        <f t="shared" si="10"/>
        <v>46.123513266239726</v>
      </c>
      <c r="AL88" s="452">
        <f t="shared" si="11"/>
        <v>1781.3516391733335</v>
      </c>
      <c r="AM88" s="453">
        <f t="shared" si="12"/>
        <v>35678.718976672448</v>
      </c>
      <c r="AN88" s="453">
        <f t="shared" si="13"/>
        <v>3562.7032783466661</v>
      </c>
      <c r="AO88" s="453">
        <f t="shared" si="9"/>
        <v>8391570.0302177276</v>
      </c>
    </row>
    <row r="89" spans="1:41" s="63" customFormat="1" ht="13.5" hidden="1" customHeight="1">
      <c r="A89" s="225"/>
      <c r="B89" s="230"/>
      <c r="C89" s="21"/>
      <c r="D89" s="21"/>
      <c r="E89" s="57"/>
      <c r="F89" s="57"/>
      <c r="G89" s="21"/>
      <c r="H89" s="413"/>
      <c r="I89" s="21"/>
      <c r="J89" s="21"/>
      <c r="K89" s="21"/>
      <c r="L89" s="33"/>
      <c r="M89" s="227"/>
      <c r="N89" s="219"/>
      <c r="O89" s="219"/>
      <c r="P89" s="225"/>
      <c r="Q89" s="230"/>
      <c r="R89" s="33"/>
      <c r="S89" s="33"/>
      <c r="T89" s="33"/>
      <c r="U89" s="219"/>
      <c r="V89" s="224"/>
      <c r="W89" s="33"/>
      <c r="X89" s="57"/>
      <c r="Y89" s="57"/>
      <c r="Z89" s="224"/>
      <c r="AA89" s="219"/>
      <c r="AB89" s="21"/>
      <c r="AC89" s="26"/>
      <c r="AD89" s="21"/>
      <c r="AE89" s="21"/>
      <c r="AF89" s="222"/>
      <c r="AG89" s="21"/>
      <c r="AH89" s="21"/>
      <c r="AI89" s="26"/>
      <c r="AJ89" s="21"/>
      <c r="AK89" s="453" t="e">
        <f t="shared" si="10"/>
        <v>#DIV/0!</v>
      </c>
      <c r="AL89" s="452">
        <f t="shared" si="11"/>
        <v>0</v>
      </c>
      <c r="AM89" s="453">
        <f t="shared" si="12"/>
        <v>0</v>
      </c>
      <c r="AN89" s="453">
        <f t="shared" si="13"/>
        <v>0</v>
      </c>
      <c r="AO89" s="453">
        <f t="shared" si="9"/>
        <v>0</v>
      </c>
    </row>
    <row r="90" spans="1:41" s="414" customFormat="1" ht="13.5" customHeight="1">
      <c r="A90" s="236" t="s">
        <v>912</v>
      </c>
      <c r="B90" s="240">
        <v>32.9</v>
      </c>
      <c r="C90" s="39">
        <v>349</v>
      </c>
      <c r="D90" s="39">
        <v>127</v>
      </c>
      <c r="E90" s="55">
        <v>5.8</v>
      </c>
      <c r="F90" s="55">
        <v>8.5</v>
      </c>
      <c r="G90" s="39">
        <v>10</v>
      </c>
      <c r="H90" s="420">
        <v>41.7</v>
      </c>
      <c r="I90" s="39">
        <v>332</v>
      </c>
      <c r="J90" s="39">
        <v>312</v>
      </c>
      <c r="K90" s="39" t="s">
        <v>9</v>
      </c>
      <c r="L90" s="41">
        <v>62</v>
      </c>
      <c r="M90" s="238">
        <v>70</v>
      </c>
      <c r="N90" s="235">
        <v>1.18</v>
      </c>
      <c r="O90" s="235">
        <v>35.96</v>
      </c>
      <c r="P90" s="236" t="s">
        <v>911</v>
      </c>
      <c r="Q90" s="238">
        <v>22</v>
      </c>
      <c r="R90" s="41">
        <v>8258</v>
      </c>
      <c r="S90" s="55">
        <v>473.2</v>
      </c>
      <c r="T90" s="55">
        <v>541.5</v>
      </c>
      <c r="U90" s="235">
        <v>14.07</v>
      </c>
      <c r="V90" s="234">
        <v>22.31</v>
      </c>
      <c r="W90" s="55">
        <v>291</v>
      </c>
      <c r="X90" s="235">
        <v>45.82</v>
      </c>
      <c r="Y90" s="55">
        <v>71.8</v>
      </c>
      <c r="Z90" s="234">
        <v>2.64</v>
      </c>
      <c r="AA90" s="235">
        <v>34.520000000000003</v>
      </c>
      <c r="AB90" s="235">
        <v>8.65</v>
      </c>
      <c r="AC90" s="37">
        <v>84.11</v>
      </c>
      <c r="AD90" s="39">
        <v>1</v>
      </c>
      <c r="AE90" s="39">
        <v>1</v>
      </c>
      <c r="AF90" s="232" t="s">
        <v>19</v>
      </c>
      <c r="AG90" s="39">
        <v>4</v>
      </c>
      <c r="AH90" s="39">
        <v>4</v>
      </c>
      <c r="AI90" s="37" t="s">
        <v>19</v>
      </c>
      <c r="AJ90" s="39"/>
      <c r="AK90" s="453">
        <f t="shared" si="10"/>
        <v>44.643884892086341</v>
      </c>
      <c r="AL90" s="452">
        <f t="shared" si="11"/>
        <v>3.7070564333333333</v>
      </c>
      <c r="AM90" s="453">
        <f t="shared" si="12"/>
        <v>8.8281273407986092</v>
      </c>
      <c r="AN90" s="453">
        <f t="shared" si="13"/>
        <v>7.4141128666666667</v>
      </c>
      <c r="AO90" s="453">
        <f t="shared" si="9"/>
        <v>84111.054811828115</v>
      </c>
    </row>
    <row r="91" spans="1:41" s="63" customFormat="1" ht="14.25" customHeight="1">
      <c r="A91" s="225" t="s">
        <v>910</v>
      </c>
      <c r="B91" s="265">
        <v>39</v>
      </c>
      <c r="C91" s="21">
        <v>353</v>
      </c>
      <c r="D91" s="21">
        <v>128</v>
      </c>
      <c r="E91" s="57">
        <v>6.5</v>
      </c>
      <c r="F91" s="57">
        <v>10.7</v>
      </c>
      <c r="G91" s="21">
        <v>10</v>
      </c>
      <c r="H91" s="421">
        <v>49.8</v>
      </c>
      <c r="I91" s="21">
        <v>331.6</v>
      </c>
      <c r="J91" s="21">
        <v>311.60000000000002</v>
      </c>
      <c r="K91" s="21" t="s">
        <v>9</v>
      </c>
      <c r="L91" s="33">
        <v>64</v>
      </c>
      <c r="M91" s="227">
        <v>70</v>
      </c>
      <c r="N91" s="219">
        <v>1.19</v>
      </c>
      <c r="O91" s="219">
        <v>30.38</v>
      </c>
      <c r="P91" s="225" t="s">
        <v>909</v>
      </c>
      <c r="Q91" s="230">
        <v>26</v>
      </c>
      <c r="R91" s="33">
        <v>10231</v>
      </c>
      <c r="S91" s="57">
        <v>579.70000000000005</v>
      </c>
      <c r="T91" s="57">
        <v>661.5</v>
      </c>
      <c r="U91" s="219">
        <v>14.33</v>
      </c>
      <c r="V91" s="224">
        <v>25.25</v>
      </c>
      <c r="W91" s="57">
        <v>375</v>
      </c>
      <c r="X91" s="219">
        <v>58.6</v>
      </c>
      <c r="Y91" s="57">
        <v>91.6</v>
      </c>
      <c r="Z91" s="224">
        <v>2.74</v>
      </c>
      <c r="AA91" s="219">
        <v>39.619999999999997</v>
      </c>
      <c r="AB91" s="219">
        <v>15.04</v>
      </c>
      <c r="AC91" s="26">
        <v>109.6</v>
      </c>
      <c r="AD91" s="21">
        <v>1</v>
      </c>
      <c r="AE91" s="21">
        <v>1</v>
      </c>
      <c r="AF91" s="222" t="s">
        <v>19</v>
      </c>
      <c r="AG91" s="21">
        <v>4</v>
      </c>
      <c r="AH91" s="21">
        <v>4</v>
      </c>
      <c r="AI91" s="26" t="s">
        <v>19</v>
      </c>
      <c r="AJ91" s="21"/>
      <c r="AK91" s="453">
        <f t="shared" si="10"/>
        <v>43.668674698795158</v>
      </c>
      <c r="AL91" s="452">
        <f t="shared" si="11"/>
        <v>6.7935857583333323</v>
      </c>
      <c r="AM91" s="453">
        <f t="shared" si="12"/>
        <v>17.971543090527771</v>
      </c>
      <c r="AN91" s="453">
        <f t="shared" si="13"/>
        <v>13.587171516666665</v>
      </c>
      <c r="AO91" s="453">
        <f t="shared" si="9"/>
        <v>109550.97400934401</v>
      </c>
    </row>
    <row r="92" spans="1:41" s="63" customFormat="1" ht="13.5" hidden="1" customHeight="1">
      <c r="A92" s="225"/>
      <c r="B92" s="265"/>
      <c r="C92" s="21"/>
      <c r="D92" s="21"/>
      <c r="E92" s="57"/>
      <c r="F92" s="57"/>
      <c r="G92" s="21"/>
      <c r="H92" s="421"/>
      <c r="I92" s="21"/>
      <c r="J92" s="21"/>
      <c r="K92" s="21"/>
      <c r="L92" s="33"/>
      <c r="M92" s="227"/>
      <c r="N92" s="219"/>
      <c r="O92" s="219"/>
      <c r="P92" s="225"/>
      <c r="Q92" s="230"/>
      <c r="R92" s="33"/>
      <c r="S92" s="57"/>
      <c r="T92" s="57"/>
      <c r="U92" s="219"/>
      <c r="V92" s="224"/>
      <c r="W92" s="57"/>
      <c r="X92" s="219"/>
      <c r="Y92" s="57"/>
      <c r="Z92" s="224"/>
      <c r="AA92" s="219"/>
      <c r="AB92" s="219"/>
      <c r="AC92" s="26"/>
      <c r="AD92" s="21"/>
      <c r="AE92" s="21"/>
      <c r="AF92" s="222"/>
      <c r="AG92" s="21"/>
      <c r="AH92" s="21"/>
      <c r="AI92" s="26"/>
      <c r="AJ92" s="21"/>
      <c r="AK92" s="453" t="e">
        <f t="shared" si="10"/>
        <v>#DIV/0!</v>
      </c>
      <c r="AL92" s="452">
        <f t="shared" si="11"/>
        <v>0</v>
      </c>
      <c r="AM92" s="453">
        <f t="shared" si="12"/>
        <v>0</v>
      </c>
      <c r="AN92" s="453">
        <f t="shared" si="13"/>
        <v>0</v>
      </c>
      <c r="AO92" s="453">
        <f t="shared" si="9"/>
        <v>0</v>
      </c>
    </row>
    <row r="93" spans="1:41" s="414" customFormat="1" ht="13.5" customHeight="1">
      <c r="A93" s="236" t="s">
        <v>908</v>
      </c>
      <c r="B93" s="240">
        <v>44</v>
      </c>
      <c r="C93" s="39">
        <v>352</v>
      </c>
      <c r="D93" s="39">
        <v>171</v>
      </c>
      <c r="E93" s="55">
        <v>6.9</v>
      </c>
      <c r="F93" s="55">
        <v>9.8000000000000007</v>
      </c>
      <c r="G93" s="39">
        <v>10</v>
      </c>
      <c r="H93" s="420">
        <v>57.18</v>
      </c>
      <c r="I93" s="39">
        <v>332.4</v>
      </c>
      <c r="J93" s="39">
        <v>312.39999999999998</v>
      </c>
      <c r="K93" s="39" t="s">
        <v>1</v>
      </c>
      <c r="L93" s="41">
        <v>82</v>
      </c>
      <c r="M93" s="238">
        <v>84</v>
      </c>
      <c r="N93" s="235">
        <v>1.36</v>
      </c>
      <c r="O93" s="235">
        <v>30.24</v>
      </c>
      <c r="P93" s="236" t="s">
        <v>907</v>
      </c>
      <c r="Q93" s="238">
        <v>30</v>
      </c>
      <c r="R93" s="41">
        <v>12140</v>
      </c>
      <c r="S93" s="55">
        <v>690.1</v>
      </c>
      <c r="T93" s="55">
        <v>777</v>
      </c>
      <c r="U93" s="235">
        <v>14.57</v>
      </c>
      <c r="V93" s="234">
        <v>26.29</v>
      </c>
      <c r="W93" s="55">
        <v>817.9</v>
      </c>
      <c r="X93" s="235">
        <v>95.66</v>
      </c>
      <c r="Y93" s="55">
        <v>147.69999999999999</v>
      </c>
      <c r="Z93" s="234">
        <v>3.78</v>
      </c>
      <c r="AA93" s="235">
        <v>38.18</v>
      </c>
      <c r="AB93" s="235">
        <v>16.100000000000001</v>
      </c>
      <c r="AC93" s="37">
        <v>239.1</v>
      </c>
      <c r="AD93" s="39">
        <v>1</v>
      </c>
      <c r="AE93" s="39">
        <v>2</v>
      </c>
      <c r="AF93" s="232" t="s">
        <v>19</v>
      </c>
      <c r="AG93" s="39">
        <v>4</v>
      </c>
      <c r="AH93" s="39">
        <v>4</v>
      </c>
      <c r="AI93" s="37" t="s">
        <v>19</v>
      </c>
      <c r="AJ93" s="39"/>
      <c r="AK93" s="453">
        <f t="shared" si="10"/>
        <v>40.11332633788038</v>
      </c>
      <c r="AL93" s="452">
        <f t="shared" si="11"/>
        <v>7.2383907300000025</v>
      </c>
      <c r="AM93" s="453">
        <f t="shared" si="12"/>
        <v>32.837789913000009</v>
      </c>
      <c r="AN93" s="453">
        <f t="shared" si="13"/>
        <v>14.476781460000005</v>
      </c>
      <c r="AO93" s="453">
        <f t="shared" si="9"/>
        <v>239090.97087987303</v>
      </c>
    </row>
    <row r="94" spans="1:41" s="63" customFormat="1" ht="13.5" customHeight="1">
      <c r="A94" s="225" t="s">
        <v>906</v>
      </c>
      <c r="B94" s="265">
        <v>51</v>
      </c>
      <c r="C94" s="21">
        <v>355</v>
      </c>
      <c r="D94" s="21">
        <v>171</v>
      </c>
      <c r="E94" s="57">
        <v>7.2</v>
      </c>
      <c r="F94" s="57">
        <v>11.6</v>
      </c>
      <c r="G94" s="21">
        <v>10</v>
      </c>
      <c r="H94" s="421">
        <v>64.55</v>
      </c>
      <c r="I94" s="21">
        <v>331.8</v>
      </c>
      <c r="J94" s="21">
        <v>311.8</v>
      </c>
      <c r="K94" s="21" t="s">
        <v>1</v>
      </c>
      <c r="L94" s="33">
        <v>84</v>
      </c>
      <c r="M94" s="227">
        <v>84</v>
      </c>
      <c r="N94" s="219">
        <v>1.36</v>
      </c>
      <c r="O94" s="219">
        <v>26.88</v>
      </c>
      <c r="P94" s="225" t="s">
        <v>905</v>
      </c>
      <c r="Q94" s="230">
        <v>34</v>
      </c>
      <c r="R94" s="33">
        <v>14130</v>
      </c>
      <c r="S94" s="57">
        <v>796.3</v>
      </c>
      <c r="T94" s="57">
        <v>894.5</v>
      </c>
      <c r="U94" s="219">
        <v>14.8</v>
      </c>
      <c r="V94" s="224">
        <v>28.04</v>
      </c>
      <c r="W94" s="57">
        <v>968.1</v>
      </c>
      <c r="X94" s="57">
        <v>113.2</v>
      </c>
      <c r="Y94" s="57">
        <v>174.4</v>
      </c>
      <c r="Z94" s="224">
        <v>3.87</v>
      </c>
      <c r="AA94" s="219">
        <v>42.16</v>
      </c>
      <c r="AB94" s="219">
        <v>23.92</v>
      </c>
      <c r="AC94" s="26">
        <v>285</v>
      </c>
      <c r="AD94" s="21">
        <v>1</v>
      </c>
      <c r="AE94" s="21">
        <v>1</v>
      </c>
      <c r="AF94" s="222" t="s">
        <v>19</v>
      </c>
      <c r="AG94" s="21">
        <v>4</v>
      </c>
      <c r="AH94" s="21">
        <v>4</v>
      </c>
      <c r="AI94" s="26" t="s">
        <v>19</v>
      </c>
      <c r="AJ94" s="21"/>
      <c r="AK94" s="453">
        <f t="shared" si="10"/>
        <v>38.925251742835002</v>
      </c>
      <c r="AL94" s="452">
        <f t="shared" si="11"/>
        <v>11.03332992</v>
      </c>
      <c r="AM94" s="453">
        <f t="shared" si="12"/>
        <v>54.378083483999994</v>
      </c>
      <c r="AN94" s="453">
        <f t="shared" si="13"/>
        <v>22.06665984</v>
      </c>
      <c r="AO94" s="453">
        <f t="shared" si="9"/>
        <v>284993.96290439391</v>
      </c>
    </row>
    <row r="95" spans="1:41" s="414" customFormat="1" ht="13.5" customHeight="1">
      <c r="A95" s="236" t="s">
        <v>904</v>
      </c>
      <c r="B95" s="240">
        <v>57.8</v>
      </c>
      <c r="C95" s="39">
        <v>358</v>
      </c>
      <c r="D95" s="39">
        <v>172</v>
      </c>
      <c r="E95" s="55">
        <v>7.9</v>
      </c>
      <c r="F95" s="55">
        <v>13.1</v>
      </c>
      <c r="G95" s="39">
        <v>10</v>
      </c>
      <c r="H95" s="420">
        <v>72.13</v>
      </c>
      <c r="I95" s="39">
        <v>331.8</v>
      </c>
      <c r="J95" s="39">
        <v>311.8</v>
      </c>
      <c r="K95" s="39" t="s">
        <v>1</v>
      </c>
      <c r="L95" s="41">
        <v>84</v>
      </c>
      <c r="M95" s="238">
        <v>84</v>
      </c>
      <c r="N95" s="235">
        <v>1.37</v>
      </c>
      <c r="O95" s="235">
        <v>24.21</v>
      </c>
      <c r="P95" s="236" t="s">
        <v>903</v>
      </c>
      <c r="Q95" s="238">
        <v>38</v>
      </c>
      <c r="R95" s="41">
        <v>16040</v>
      </c>
      <c r="S95" s="55">
        <v>896.2</v>
      </c>
      <c r="T95" s="41">
        <v>1009</v>
      </c>
      <c r="U95" s="235">
        <v>14.91</v>
      </c>
      <c r="V95" s="234">
        <v>30.73</v>
      </c>
      <c r="W95" s="41">
        <v>1113</v>
      </c>
      <c r="X95" s="55">
        <v>129.4</v>
      </c>
      <c r="Y95" s="55">
        <v>199.5</v>
      </c>
      <c r="Z95" s="234">
        <v>3.93</v>
      </c>
      <c r="AA95" s="235">
        <v>45.82</v>
      </c>
      <c r="AB95" s="235">
        <v>33.46</v>
      </c>
      <c r="AC95" s="37">
        <v>330.4</v>
      </c>
      <c r="AD95" s="39">
        <v>1</v>
      </c>
      <c r="AE95" s="39">
        <v>1</v>
      </c>
      <c r="AF95" s="232" t="s">
        <v>19</v>
      </c>
      <c r="AG95" s="39">
        <v>3</v>
      </c>
      <c r="AH95" s="39">
        <v>4</v>
      </c>
      <c r="AI95" s="37" t="s">
        <v>19</v>
      </c>
      <c r="AJ95" s="39"/>
      <c r="AK95" s="453">
        <f t="shared" si="10"/>
        <v>39.113683626784947</v>
      </c>
      <c r="AL95" s="452">
        <f t="shared" si="11"/>
        <v>15.723207584999999</v>
      </c>
      <c r="AM95" s="453">
        <f t="shared" si="12"/>
        <v>79.675722104083334</v>
      </c>
      <c r="AN95" s="453">
        <f t="shared" si="13"/>
        <v>31.446415169999995</v>
      </c>
      <c r="AO95" s="453">
        <f t="shared" si="9"/>
        <v>330393.71968164522</v>
      </c>
    </row>
    <row r="96" spans="1:41" s="63" customFormat="1" ht="13.5" hidden="1" customHeight="1">
      <c r="A96" s="225"/>
      <c r="B96" s="230"/>
      <c r="C96" s="21"/>
      <c r="D96" s="21"/>
      <c r="E96" s="57"/>
      <c r="F96" s="57"/>
      <c r="G96" s="21"/>
      <c r="H96" s="413"/>
      <c r="I96" s="21"/>
      <c r="J96" s="21"/>
      <c r="K96" s="21"/>
      <c r="L96" s="33"/>
      <c r="M96" s="227"/>
      <c r="N96" s="219"/>
      <c r="O96" s="219"/>
      <c r="P96" s="225"/>
      <c r="Q96" s="230"/>
      <c r="R96" s="33"/>
      <c r="S96" s="33"/>
      <c r="T96" s="33"/>
      <c r="U96" s="219"/>
      <c r="V96" s="224"/>
      <c r="W96" s="33"/>
      <c r="X96" s="57"/>
      <c r="Y96" s="33"/>
      <c r="Z96" s="224"/>
      <c r="AA96" s="57"/>
      <c r="AB96" s="21"/>
      <c r="AC96" s="26"/>
      <c r="AD96" s="21"/>
      <c r="AE96" s="21"/>
      <c r="AF96" s="222"/>
      <c r="AG96" s="21"/>
      <c r="AH96" s="21"/>
      <c r="AI96" s="26"/>
      <c r="AJ96" s="21"/>
      <c r="AK96" s="453" t="e">
        <f t="shared" si="10"/>
        <v>#DIV/0!</v>
      </c>
      <c r="AL96" s="452">
        <f t="shared" si="11"/>
        <v>0</v>
      </c>
      <c r="AM96" s="453">
        <f t="shared" si="12"/>
        <v>0</v>
      </c>
      <c r="AN96" s="453">
        <f t="shared" si="13"/>
        <v>0</v>
      </c>
      <c r="AO96" s="453">
        <f t="shared" si="9"/>
        <v>0</v>
      </c>
    </row>
    <row r="97" spans="1:41" s="414" customFormat="1" ht="13.5" customHeight="1">
      <c r="A97" s="236" t="s">
        <v>902</v>
      </c>
      <c r="B97" s="238">
        <v>134</v>
      </c>
      <c r="C97" s="39">
        <v>356</v>
      </c>
      <c r="D97" s="39">
        <v>369</v>
      </c>
      <c r="E97" s="55">
        <v>11.2</v>
      </c>
      <c r="F97" s="55">
        <v>18</v>
      </c>
      <c r="G97" s="39">
        <v>15</v>
      </c>
      <c r="H97" s="415">
        <v>170.6</v>
      </c>
      <c r="I97" s="39">
        <v>320</v>
      </c>
      <c r="J97" s="39">
        <v>290</v>
      </c>
      <c r="K97" s="39" t="s">
        <v>74</v>
      </c>
      <c r="L97" s="41">
        <v>100</v>
      </c>
      <c r="M97" s="238">
        <v>264</v>
      </c>
      <c r="N97" s="235">
        <v>2.14</v>
      </c>
      <c r="O97" s="235">
        <v>15.98</v>
      </c>
      <c r="P97" s="236" t="s">
        <v>901</v>
      </c>
      <c r="Q97" s="238">
        <v>90</v>
      </c>
      <c r="R97" s="41">
        <v>41510</v>
      </c>
      <c r="S97" s="41">
        <v>2332</v>
      </c>
      <c r="T97" s="41">
        <v>2562</v>
      </c>
      <c r="U97" s="235">
        <v>15.6</v>
      </c>
      <c r="V97" s="234">
        <v>45.19</v>
      </c>
      <c r="W97" s="41">
        <v>15080</v>
      </c>
      <c r="X97" s="55">
        <v>817.3</v>
      </c>
      <c r="Y97" s="41">
        <v>1237</v>
      </c>
      <c r="Z97" s="234">
        <v>9.4</v>
      </c>
      <c r="AA97" s="235">
        <v>64.77</v>
      </c>
      <c r="AB97" s="55">
        <v>168.8</v>
      </c>
      <c r="AC97" s="37">
        <v>4305</v>
      </c>
      <c r="AD97" s="39">
        <v>2</v>
      </c>
      <c r="AE97" s="39">
        <v>3</v>
      </c>
      <c r="AF97" s="232">
        <v>3</v>
      </c>
      <c r="AG97" s="39">
        <v>2</v>
      </c>
      <c r="AH97" s="39">
        <v>3</v>
      </c>
      <c r="AI97" s="37">
        <v>3</v>
      </c>
      <c r="AJ97" s="39" t="s">
        <v>144</v>
      </c>
      <c r="AK97" s="453">
        <f t="shared" si="10"/>
        <v>27.824150058616652</v>
      </c>
      <c r="AL97" s="452">
        <f t="shared" si="11"/>
        <v>79.648027733333322</v>
      </c>
      <c r="AM97" s="453">
        <f t="shared" si="12"/>
        <v>2035.5176001444443</v>
      </c>
      <c r="AN97" s="453">
        <f t="shared" si="13"/>
        <v>159.29605546666664</v>
      </c>
      <c r="AO97" s="453">
        <f t="shared" si="9"/>
        <v>4305006.0133469999</v>
      </c>
    </row>
    <row r="98" spans="1:41" s="63" customFormat="1" ht="13.5" customHeight="1">
      <c r="A98" s="225" t="s">
        <v>900</v>
      </c>
      <c r="B98" s="230">
        <v>147</v>
      </c>
      <c r="C98" s="21">
        <v>360</v>
      </c>
      <c r="D98" s="21">
        <v>370</v>
      </c>
      <c r="E98" s="57">
        <v>12.3</v>
      </c>
      <c r="F98" s="57">
        <v>19.8</v>
      </c>
      <c r="G98" s="21">
        <v>15</v>
      </c>
      <c r="H98" s="413">
        <v>187.9</v>
      </c>
      <c r="I98" s="21">
        <v>320.39999999999998</v>
      </c>
      <c r="J98" s="21">
        <v>290.39999999999998</v>
      </c>
      <c r="K98" s="21" t="s">
        <v>74</v>
      </c>
      <c r="L98" s="33">
        <v>100</v>
      </c>
      <c r="M98" s="227">
        <v>264</v>
      </c>
      <c r="N98" s="219">
        <v>2.15</v>
      </c>
      <c r="O98" s="219">
        <v>14.58</v>
      </c>
      <c r="P98" s="225" t="s">
        <v>899</v>
      </c>
      <c r="Q98" s="230">
        <v>99</v>
      </c>
      <c r="R98" s="33">
        <v>46290</v>
      </c>
      <c r="S98" s="33">
        <v>2572</v>
      </c>
      <c r="T98" s="33">
        <v>2838</v>
      </c>
      <c r="U98" s="219">
        <v>15.7</v>
      </c>
      <c r="V98" s="224">
        <v>49.72</v>
      </c>
      <c r="W98" s="33">
        <v>16720</v>
      </c>
      <c r="X98" s="57">
        <v>903.9</v>
      </c>
      <c r="Y98" s="33">
        <v>1369</v>
      </c>
      <c r="Z98" s="224">
        <v>9.43</v>
      </c>
      <c r="AA98" s="219">
        <v>69.47</v>
      </c>
      <c r="AB98" s="57">
        <v>223.7</v>
      </c>
      <c r="AC98" s="26">
        <v>4836</v>
      </c>
      <c r="AD98" s="21">
        <v>1</v>
      </c>
      <c r="AE98" s="21">
        <v>3</v>
      </c>
      <c r="AF98" s="222">
        <v>3</v>
      </c>
      <c r="AG98" s="21">
        <v>1</v>
      </c>
      <c r="AH98" s="21">
        <v>3</v>
      </c>
      <c r="AI98" s="26">
        <v>3</v>
      </c>
      <c r="AJ98" s="21" t="s">
        <v>144</v>
      </c>
      <c r="AK98" s="453">
        <f t="shared" si="10"/>
        <v>28.962213943587027</v>
      </c>
      <c r="AL98" s="452">
        <f t="shared" si="11"/>
        <v>106.28728389000003</v>
      </c>
      <c r="AM98" s="453">
        <f t="shared" si="12"/>
        <v>2731.3545511575003</v>
      </c>
      <c r="AN98" s="453">
        <f t="shared" si="13"/>
        <v>212.57456778000002</v>
      </c>
      <c r="AO98" s="453">
        <f t="shared" si="9"/>
        <v>4836461.5481490009</v>
      </c>
    </row>
    <row r="99" spans="1:41" s="414" customFormat="1" ht="13.5" customHeight="1">
      <c r="A99" s="236" t="s">
        <v>898</v>
      </c>
      <c r="B99" s="238">
        <v>162</v>
      </c>
      <c r="C99" s="39">
        <v>364</v>
      </c>
      <c r="D99" s="39">
        <v>371</v>
      </c>
      <c r="E99" s="55">
        <v>13.3</v>
      </c>
      <c r="F99" s="55">
        <v>21.8</v>
      </c>
      <c r="G99" s="39">
        <v>15</v>
      </c>
      <c r="H99" s="415">
        <v>206.3</v>
      </c>
      <c r="I99" s="39">
        <v>320.39999999999998</v>
      </c>
      <c r="J99" s="39">
        <v>290.39999999999998</v>
      </c>
      <c r="K99" s="39" t="s">
        <v>74</v>
      </c>
      <c r="L99" s="41">
        <v>102</v>
      </c>
      <c r="M99" s="238">
        <v>266</v>
      </c>
      <c r="N99" s="235">
        <v>2.16</v>
      </c>
      <c r="O99" s="235">
        <v>13.34</v>
      </c>
      <c r="P99" s="236" t="s">
        <v>897</v>
      </c>
      <c r="Q99" s="238">
        <v>109</v>
      </c>
      <c r="R99" s="41">
        <v>51540</v>
      </c>
      <c r="S99" s="41">
        <v>2832</v>
      </c>
      <c r="T99" s="41">
        <v>3139</v>
      </c>
      <c r="U99" s="235">
        <v>15.81</v>
      </c>
      <c r="V99" s="234">
        <v>53.98</v>
      </c>
      <c r="W99" s="41">
        <v>18560</v>
      </c>
      <c r="X99" s="41">
        <v>1001</v>
      </c>
      <c r="Y99" s="41">
        <v>1516</v>
      </c>
      <c r="Z99" s="234">
        <v>9.49</v>
      </c>
      <c r="AA99" s="235">
        <v>74.47</v>
      </c>
      <c r="AB99" s="55">
        <v>295.5</v>
      </c>
      <c r="AC99" s="37">
        <v>5432</v>
      </c>
      <c r="AD99" s="39">
        <v>1</v>
      </c>
      <c r="AE99" s="39">
        <v>2</v>
      </c>
      <c r="AF99" s="232">
        <v>3</v>
      </c>
      <c r="AG99" s="39">
        <v>1</v>
      </c>
      <c r="AH99" s="39">
        <v>2</v>
      </c>
      <c r="AI99" s="37">
        <v>3</v>
      </c>
      <c r="AJ99" s="39" t="s">
        <v>144</v>
      </c>
      <c r="AK99" s="453">
        <f t="shared" si="10"/>
        <v>29.842947164323803</v>
      </c>
      <c r="AL99" s="452">
        <f t="shared" si="11"/>
        <v>141.53940875666669</v>
      </c>
      <c r="AM99" s="453">
        <f t="shared" si="12"/>
        <v>3675.0298852252222</v>
      </c>
      <c r="AN99" s="453">
        <f t="shared" si="13"/>
        <v>283.07881751333338</v>
      </c>
      <c r="AO99" s="453">
        <f t="shared" si="9"/>
        <v>5431590.1384749589</v>
      </c>
    </row>
    <row r="100" spans="1:41" s="63" customFormat="1" ht="13.5" customHeight="1">
      <c r="A100" s="225" t="s">
        <v>896</v>
      </c>
      <c r="B100" s="230">
        <v>179</v>
      </c>
      <c r="C100" s="21">
        <v>368</v>
      </c>
      <c r="D100" s="21">
        <v>373</v>
      </c>
      <c r="E100" s="57">
        <v>15</v>
      </c>
      <c r="F100" s="57">
        <v>23.9</v>
      </c>
      <c r="G100" s="21">
        <v>15</v>
      </c>
      <c r="H100" s="413">
        <v>228.3</v>
      </c>
      <c r="I100" s="21">
        <v>320.2</v>
      </c>
      <c r="J100" s="21">
        <v>290.2</v>
      </c>
      <c r="K100" s="21" t="s">
        <v>74</v>
      </c>
      <c r="L100" s="33">
        <v>104</v>
      </c>
      <c r="M100" s="227">
        <v>268</v>
      </c>
      <c r="N100" s="219">
        <v>2.17</v>
      </c>
      <c r="O100" s="219">
        <v>12.12</v>
      </c>
      <c r="P100" s="225" t="s">
        <v>895</v>
      </c>
      <c r="Q100" s="230">
        <v>120</v>
      </c>
      <c r="R100" s="33">
        <v>57440</v>
      </c>
      <c r="S100" s="33">
        <v>3122</v>
      </c>
      <c r="T100" s="33">
        <v>3482</v>
      </c>
      <c r="U100" s="219">
        <v>15.86</v>
      </c>
      <c r="V100" s="224">
        <v>60.72</v>
      </c>
      <c r="W100" s="33">
        <v>20680</v>
      </c>
      <c r="X100" s="33">
        <v>1109</v>
      </c>
      <c r="Y100" s="33">
        <v>1683</v>
      </c>
      <c r="Z100" s="224">
        <v>9.52</v>
      </c>
      <c r="AA100" s="219">
        <v>80.37</v>
      </c>
      <c r="AB100" s="57">
        <v>393.8</v>
      </c>
      <c r="AC100" s="26">
        <v>6119</v>
      </c>
      <c r="AD100" s="21">
        <v>1</v>
      </c>
      <c r="AE100" s="21">
        <v>1</v>
      </c>
      <c r="AF100" s="222">
        <v>2</v>
      </c>
      <c r="AG100" s="21">
        <v>1</v>
      </c>
      <c r="AH100" s="21">
        <v>1</v>
      </c>
      <c r="AI100" s="26">
        <v>2</v>
      </c>
      <c r="AJ100" s="21" t="s">
        <v>144</v>
      </c>
      <c r="AK100" s="453">
        <f t="shared" si="10"/>
        <v>31.48138414367061</v>
      </c>
      <c r="AL100" s="452">
        <f t="shared" si="11"/>
        <v>189.09448456666667</v>
      </c>
      <c r="AM100" s="453">
        <f t="shared" si="12"/>
        <v>4921.5291755522421</v>
      </c>
      <c r="AN100" s="453">
        <f t="shared" si="13"/>
        <v>378.18896913333327</v>
      </c>
      <c r="AO100" s="453">
        <f t="shared" si="9"/>
        <v>6119028.8371948004</v>
      </c>
    </row>
    <row r="101" spans="1:41" s="414" customFormat="1" ht="13.5" customHeight="1">
      <c r="A101" s="236" t="s">
        <v>894</v>
      </c>
      <c r="B101" s="238">
        <v>196</v>
      </c>
      <c r="C101" s="39">
        <v>372</v>
      </c>
      <c r="D101" s="39">
        <v>374</v>
      </c>
      <c r="E101" s="55">
        <v>16.399999999999999</v>
      </c>
      <c r="F101" s="55">
        <v>26.2</v>
      </c>
      <c r="G101" s="39">
        <v>15</v>
      </c>
      <c r="H101" s="415">
        <v>250.3</v>
      </c>
      <c r="I101" s="39">
        <v>319.60000000000002</v>
      </c>
      <c r="J101" s="39">
        <v>289.60000000000002</v>
      </c>
      <c r="K101" s="39" t="s">
        <v>74</v>
      </c>
      <c r="L101" s="41">
        <v>104</v>
      </c>
      <c r="M101" s="238">
        <v>268</v>
      </c>
      <c r="N101" s="235">
        <v>2.1800000000000002</v>
      </c>
      <c r="O101" s="235">
        <v>11.1</v>
      </c>
      <c r="P101" s="236" t="s">
        <v>893</v>
      </c>
      <c r="Q101" s="238">
        <v>132</v>
      </c>
      <c r="R101" s="41">
        <v>63630</v>
      </c>
      <c r="S101" s="41">
        <v>3421</v>
      </c>
      <c r="T101" s="41">
        <v>3837</v>
      </c>
      <c r="U101" s="235">
        <v>15.94</v>
      </c>
      <c r="V101" s="234">
        <v>66.5</v>
      </c>
      <c r="W101" s="41">
        <v>22860</v>
      </c>
      <c r="X101" s="41">
        <v>1222</v>
      </c>
      <c r="Y101" s="41">
        <v>1856</v>
      </c>
      <c r="Z101" s="234">
        <v>9.56</v>
      </c>
      <c r="AA101" s="235">
        <v>86.37</v>
      </c>
      <c r="AB101" s="55">
        <v>517.1</v>
      </c>
      <c r="AC101" s="37">
        <v>6829</v>
      </c>
      <c r="AD101" s="39">
        <v>1</v>
      </c>
      <c r="AE101" s="39">
        <v>1</v>
      </c>
      <c r="AF101" s="232">
        <v>1</v>
      </c>
      <c r="AG101" s="39">
        <v>1</v>
      </c>
      <c r="AH101" s="39">
        <v>1</v>
      </c>
      <c r="AI101" s="37">
        <v>1</v>
      </c>
      <c r="AJ101" s="39" t="s">
        <v>144</v>
      </c>
      <c r="AK101" s="453">
        <f t="shared" si="10"/>
        <v>32.703955253695582</v>
      </c>
      <c r="AL101" s="452">
        <f t="shared" si="11"/>
        <v>249.63134965333333</v>
      </c>
      <c r="AM101" s="453">
        <f t="shared" si="12"/>
        <v>6535.7733279257773</v>
      </c>
      <c r="AN101" s="453">
        <f t="shared" si="13"/>
        <v>499.26269930666666</v>
      </c>
      <c r="AO101" s="453">
        <f t="shared" si="9"/>
        <v>6828964.1700627021</v>
      </c>
    </row>
    <row r="102" spans="1:41" s="63" customFormat="1" ht="13.5" hidden="1" customHeight="1">
      <c r="A102" s="225"/>
      <c r="B102" s="230"/>
      <c r="C102" s="21"/>
      <c r="D102" s="21"/>
      <c r="E102" s="57"/>
      <c r="F102" s="57"/>
      <c r="G102" s="21"/>
      <c r="H102" s="413"/>
      <c r="I102" s="21"/>
      <c r="J102" s="21"/>
      <c r="K102" s="21"/>
      <c r="L102" s="33"/>
      <c r="M102" s="227"/>
      <c r="N102" s="219"/>
      <c r="O102" s="219"/>
      <c r="P102" s="225"/>
      <c r="Q102" s="230"/>
      <c r="R102" s="33"/>
      <c r="S102" s="33"/>
      <c r="T102" s="33"/>
      <c r="U102" s="219"/>
      <c r="V102" s="224"/>
      <c r="W102" s="33"/>
      <c r="X102" s="33"/>
      <c r="Y102" s="33"/>
      <c r="Z102" s="224"/>
      <c r="AA102" s="219"/>
      <c r="AB102" s="57"/>
      <c r="AC102" s="26"/>
      <c r="AD102" s="21"/>
      <c r="AE102" s="21"/>
      <c r="AF102" s="222"/>
      <c r="AG102" s="21"/>
      <c r="AH102" s="21"/>
      <c r="AI102" s="26"/>
      <c r="AJ102" s="21"/>
      <c r="AK102" s="453" t="e">
        <f t="shared" si="10"/>
        <v>#DIV/0!</v>
      </c>
      <c r="AL102" s="452">
        <f t="shared" si="11"/>
        <v>0</v>
      </c>
      <c r="AM102" s="453">
        <f t="shared" si="12"/>
        <v>0</v>
      </c>
      <c r="AN102" s="453">
        <f t="shared" si="13"/>
        <v>0</v>
      </c>
      <c r="AO102" s="453">
        <f t="shared" si="9"/>
        <v>0</v>
      </c>
    </row>
    <row r="103" spans="1:41" s="414" customFormat="1" ht="13.5" customHeight="1">
      <c r="A103" s="236" t="s">
        <v>892</v>
      </c>
      <c r="B103" s="238">
        <v>216</v>
      </c>
      <c r="C103" s="39">
        <v>375</v>
      </c>
      <c r="D103" s="39">
        <v>394</v>
      </c>
      <c r="E103" s="55">
        <v>17.3</v>
      </c>
      <c r="F103" s="55">
        <v>27.7</v>
      </c>
      <c r="G103" s="39">
        <v>15</v>
      </c>
      <c r="H103" s="415">
        <v>275.5</v>
      </c>
      <c r="I103" s="39">
        <v>319.60000000000002</v>
      </c>
      <c r="J103" s="39">
        <v>289.60000000000002</v>
      </c>
      <c r="K103" s="39" t="s">
        <v>74</v>
      </c>
      <c r="L103" s="41">
        <v>106</v>
      </c>
      <c r="M103" s="238">
        <v>288</v>
      </c>
      <c r="N103" s="235">
        <v>2.27</v>
      </c>
      <c r="O103" s="235">
        <v>10.48</v>
      </c>
      <c r="P103" s="236" t="s">
        <v>891</v>
      </c>
      <c r="Q103" s="238">
        <v>145</v>
      </c>
      <c r="R103" s="41">
        <v>71140</v>
      </c>
      <c r="S103" s="41">
        <v>3794</v>
      </c>
      <c r="T103" s="41">
        <v>4262</v>
      </c>
      <c r="U103" s="235">
        <v>16.07</v>
      </c>
      <c r="V103" s="234">
        <v>70.319999999999993</v>
      </c>
      <c r="W103" s="41">
        <v>28250</v>
      </c>
      <c r="X103" s="41">
        <v>1434</v>
      </c>
      <c r="Y103" s="41">
        <v>2176</v>
      </c>
      <c r="Z103" s="234">
        <v>10.130000000000001</v>
      </c>
      <c r="AA103" s="235">
        <v>90.27</v>
      </c>
      <c r="AB103" s="55">
        <v>637.29999999999995</v>
      </c>
      <c r="AC103" s="37">
        <v>8515</v>
      </c>
      <c r="AD103" s="39">
        <v>1</v>
      </c>
      <c r="AE103" s="39">
        <v>1</v>
      </c>
      <c r="AF103" s="232">
        <v>1</v>
      </c>
      <c r="AG103" s="39">
        <v>1</v>
      </c>
      <c r="AH103" s="39">
        <v>1</v>
      </c>
      <c r="AI103" s="37">
        <v>1</v>
      </c>
      <c r="AJ103" s="39" t="s">
        <v>144</v>
      </c>
      <c r="AK103" s="453">
        <f t="shared" si="10"/>
        <v>32.799455535390209</v>
      </c>
      <c r="AL103" s="452">
        <f t="shared" si="11"/>
        <v>309.10533863499995</v>
      </c>
      <c r="AM103" s="453">
        <f t="shared" si="12"/>
        <v>9029.9556127700816</v>
      </c>
      <c r="AN103" s="453">
        <f t="shared" si="13"/>
        <v>618.21067726999991</v>
      </c>
      <c r="AO103" s="453">
        <f t="shared" si="9"/>
        <v>8514649.190895671</v>
      </c>
    </row>
    <row r="104" spans="1:41" s="63" customFormat="1" ht="13.5" customHeight="1">
      <c r="A104" s="225" t="s">
        <v>890</v>
      </c>
      <c r="B104" s="230">
        <v>237</v>
      </c>
      <c r="C104" s="21">
        <v>380</v>
      </c>
      <c r="D104" s="21">
        <v>395</v>
      </c>
      <c r="E104" s="57">
        <v>18.899999999999999</v>
      </c>
      <c r="F104" s="57">
        <v>30.2</v>
      </c>
      <c r="G104" s="21">
        <v>15</v>
      </c>
      <c r="H104" s="413">
        <v>300.89999999999998</v>
      </c>
      <c r="I104" s="21">
        <v>319.60000000000002</v>
      </c>
      <c r="J104" s="21">
        <v>289.60000000000002</v>
      </c>
      <c r="K104" s="21" t="s">
        <v>74</v>
      </c>
      <c r="L104" s="33">
        <v>108</v>
      </c>
      <c r="M104" s="227">
        <v>290</v>
      </c>
      <c r="N104" s="219">
        <v>2.2799999999999998</v>
      </c>
      <c r="O104" s="219">
        <v>9.64</v>
      </c>
      <c r="P104" s="225" t="s">
        <v>889</v>
      </c>
      <c r="Q104" s="230">
        <v>159</v>
      </c>
      <c r="R104" s="33">
        <v>78780</v>
      </c>
      <c r="S104" s="33">
        <v>4146</v>
      </c>
      <c r="T104" s="33">
        <v>4686</v>
      </c>
      <c r="U104" s="219">
        <v>16.18</v>
      </c>
      <c r="V104" s="224">
        <v>77.099999999999994</v>
      </c>
      <c r="W104" s="33">
        <v>31040</v>
      </c>
      <c r="X104" s="33">
        <v>1572</v>
      </c>
      <c r="Y104" s="33">
        <v>2387</v>
      </c>
      <c r="Z104" s="224">
        <v>10.16</v>
      </c>
      <c r="AA104" s="219">
        <v>96.87</v>
      </c>
      <c r="AB104" s="57">
        <v>825.5</v>
      </c>
      <c r="AC104" s="26">
        <v>9489</v>
      </c>
      <c r="AD104" s="21">
        <v>1</v>
      </c>
      <c r="AE104" s="21">
        <v>1</v>
      </c>
      <c r="AF104" s="222">
        <v>1</v>
      </c>
      <c r="AG104" s="21">
        <v>1</v>
      </c>
      <c r="AH104" s="21">
        <v>1</v>
      </c>
      <c r="AI104" s="26">
        <v>1</v>
      </c>
      <c r="AJ104" s="21" t="s">
        <v>144</v>
      </c>
      <c r="AK104" s="453">
        <f t="shared" si="10"/>
        <v>34.267198404785631</v>
      </c>
      <c r="AL104" s="452">
        <f t="shared" si="11"/>
        <v>402.01740360333332</v>
      </c>
      <c r="AM104" s="453">
        <f t="shared" si="12"/>
        <v>11791.537756029444</v>
      </c>
      <c r="AN104" s="453">
        <f t="shared" si="13"/>
        <v>804.03480720666664</v>
      </c>
      <c r="AO104" s="453">
        <f t="shared" si="9"/>
        <v>9489134.4124953747</v>
      </c>
    </row>
    <row r="105" spans="1:41" s="414" customFormat="1" ht="13.5" customHeight="1">
      <c r="A105" s="236" t="s">
        <v>888</v>
      </c>
      <c r="B105" s="238">
        <v>262</v>
      </c>
      <c r="C105" s="39">
        <v>387</v>
      </c>
      <c r="D105" s="39">
        <v>398</v>
      </c>
      <c r="E105" s="55">
        <v>21.1</v>
      </c>
      <c r="F105" s="55">
        <v>33.299999999999997</v>
      </c>
      <c r="G105" s="39">
        <v>15</v>
      </c>
      <c r="H105" s="415">
        <v>334.6</v>
      </c>
      <c r="I105" s="39">
        <v>320.39999999999998</v>
      </c>
      <c r="J105" s="39">
        <v>290.39999999999998</v>
      </c>
      <c r="K105" s="39" t="s">
        <v>74</v>
      </c>
      <c r="L105" s="41">
        <v>110</v>
      </c>
      <c r="M105" s="238">
        <v>292</v>
      </c>
      <c r="N105" s="235">
        <v>2.2999999999999998</v>
      </c>
      <c r="O105" s="235">
        <v>8.75</v>
      </c>
      <c r="P105" s="236" t="s">
        <v>887</v>
      </c>
      <c r="Q105" s="238">
        <v>176</v>
      </c>
      <c r="R105" s="41">
        <v>89410</v>
      </c>
      <c r="S105" s="41">
        <v>4620</v>
      </c>
      <c r="T105" s="41">
        <v>5260</v>
      </c>
      <c r="U105" s="235">
        <v>16.350000000000001</v>
      </c>
      <c r="V105" s="234">
        <v>86.55</v>
      </c>
      <c r="W105" s="41">
        <v>35020</v>
      </c>
      <c r="X105" s="41">
        <v>1760</v>
      </c>
      <c r="Y105" s="41">
        <v>2676</v>
      </c>
      <c r="Z105" s="234">
        <v>10.23</v>
      </c>
      <c r="AA105" s="55">
        <v>105.3</v>
      </c>
      <c r="AB105" s="41">
        <v>1116</v>
      </c>
      <c r="AC105" s="37">
        <v>10940</v>
      </c>
      <c r="AD105" s="39">
        <v>1</v>
      </c>
      <c r="AE105" s="39">
        <v>1</v>
      </c>
      <c r="AF105" s="232">
        <v>1</v>
      </c>
      <c r="AG105" s="39">
        <v>1</v>
      </c>
      <c r="AH105" s="39">
        <v>1</v>
      </c>
      <c r="AI105" s="37">
        <v>1</v>
      </c>
      <c r="AJ105" s="39" t="s">
        <v>144</v>
      </c>
      <c r="AK105" s="453">
        <f t="shared" si="10"/>
        <v>36.297369994022745</v>
      </c>
      <c r="AL105" s="452">
        <f t="shared" si="11"/>
        <v>545.26264744499986</v>
      </c>
      <c r="AM105" s="453">
        <f t="shared" si="12"/>
        <v>16171.242005057245</v>
      </c>
      <c r="AN105" s="453">
        <f t="shared" si="13"/>
        <v>1090.5252948899997</v>
      </c>
      <c r="AO105" s="453">
        <f t="shared" si="9"/>
        <v>10943401.358844439</v>
      </c>
    </row>
    <row r="106" spans="1:41" s="63" customFormat="1" ht="13.5" customHeight="1">
      <c r="A106" s="225" t="s">
        <v>886</v>
      </c>
      <c r="B106" s="230">
        <v>287</v>
      </c>
      <c r="C106" s="21">
        <v>393</v>
      </c>
      <c r="D106" s="21">
        <v>399</v>
      </c>
      <c r="E106" s="57">
        <v>22.6</v>
      </c>
      <c r="F106" s="57">
        <v>36.6</v>
      </c>
      <c r="G106" s="21">
        <v>15</v>
      </c>
      <c r="H106" s="413">
        <v>366.3</v>
      </c>
      <c r="I106" s="21">
        <v>319.8</v>
      </c>
      <c r="J106" s="21">
        <v>289.8</v>
      </c>
      <c r="K106" s="21" t="s">
        <v>74</v>
      </c>
      <c r="L106" s="33">
        <v>112</v>
      </c>
      <c r="M106" s="227">
        <v>294</v>
      </c>
      <c r="N106" s="219">
        <v>2.31</v>
      </c>
      <c r="O106" s="219">
        <v>8.0399999999999991</v>
      </c>
      <c r="P106" s="225" t="s">
        <v>885</v>
      </c>
      <c r="Q106" s="230">
        <v>193</v>
      </c>
      <c r="R106" s="33">
        <v>99710</v>
      </c>
      <c r="S106" s="33">
        <v>5074</v>
      </c>
      <c r="T106" s="33">
        <v>5813</v>
      </c>
      <c r="U106" s="219">
        <v>16.5</v>
      </c>
      <c r="V106" s="224">
        <v>93.46</v>
      </c>
      <c r="W106" s="33">
        <v>38780</v>
      </c>
      <c r="X106" s="33">
        <v>1944</v>
      </c>
      <c r="Y106" s="33">
        <v>2957</v>
      </c>
      <c r="Z106" s="224">
        <v>10.29</v>
      </c>
      <c r="AA106" s="57">
        <v>113.4</v>
      </c>
      <c r="AB106" s="33">
        <v>1464</v>
      </c>
      <c r="AC106" s="26">
        <v>12300</v>
      </c>
      <c r="AD106" s="21">
        <v>1</v>
      </c>
      <c r="AE106" s="21">
        <v>1</v>
      </c>
      <c r="AF106" s="222">
        <v>1</v>
      </c>
      <c r="AG106" s="21">
        <v>1</v>
      </c>
      <c r="AH106" s="21">
        <v>1</v>
      </c>
      <c r="AI106" s="26">
        <v>1</v>
      </c>
      <c r="AJ106" s="21" t="s">
        <v>144</v>
      </c>
      <c r="AK106" s="453">
        <f t="shared" si="10"/>
        <v>37.804941304941302</v>
      </c>
      <c r="AL106" s="452">
        <f t="shared" si="11"/>
        <v>720.63748224000017</v>
      </c>
      <c r="AM106" s="453">
        <f t="shared" si="12"/>
        <v>21632.871777448501</v>
      </c>
      <c r="AN106" s="453">
        <f t="shared" si="13"/>
        <v>1441.2749644800003</v>
      </c>
      <c r="AO106" s="453">
        <f t="shared" si="9"/>
        <v>12304498.607929833</v>
      </c>
    </row>
    <row r="107" spans="1:41" s="414" customFormat="1" ht="13.5" customHeight="1">
      <c r="A107" s="236" t="s">
        <v>884</v>
      </c>
      <c r="B107" s="238">
        <v>314</v>
      </c>
      <c r="C107" s="39">
        <v>399</v>
      </c>
      <c r="D107" s="39">
        <v>401</v>
      </c>
      <c r="E107" s="55">
        <v>24.9</v>
      </c>
      <c r="F107" s="55">
        <v>39.6</v>
      </c>
      <c r="G107" s="39">
        <v>15</v>
      </c>
      <c r="H107" s="415">
        <v>399.2</v>
      </c>
      <c r="I107" s="39">
        <v>319.8</v>
      </c>
      <c r="J107" s="39">
        <v>289.8</v>
      </c>
      <c r="K107" s="39" t="s">
        <v>74</v>
      </c>
      <c r="L107" s="41">
        <v>114</v>
      </c>
      <c r="M107" s="238">
        <v>296</v>
      </c>
      <c r="N107" s="235">
        <v>2.33</v>
      </c>
      <c r="O107" s="235">
        <v>7.42</v>
      </c>
      <c r="P107" s="236" t="s">
        <v>883</v>
      </c>
      <c r="Q107" s="238">
        <v>211</v>
      </c>
      <c r="R107" s="41">
        <v>110200</v>
      </c>
      <c r="S107" s="41">
        <v>5525</v>
      </c>
      <c r="T107" s="41">
        <v>6374</v>
      </c>
      <c r="U107" s="235">
        <v>16.62</v>
      </c>
      <c r="V107" s="234">
        <v>103.3</v>
      </c>
      <c r="W107" s="41">
        <v>42600</v>
      </c>
      <c r="X107" s="41">
        <v>2125</v>
      </c>
      <c r="Y107" s="41">
        <v>3236</v>
      </c>
      <c r="Z107" s="234">
        <v>10.33</v>
      </c>
      <c r="AA107" s="55">
        <v>121.7</v>
      </c>
      <c r="AB107" s="41">
        <v>1870</v>
      </c>
      <c r="AC107" s="37">
        <v>13740</v>
      </c>
      <c r="AD107" s="39">
        <v>1</v>
      </c>
      <c r="AE107" s="39">
        <v>1</v>
      </c>
      <c r="AF107" s="232">
        <v>1</v>
      </c>
      <c r="AG107" s="39">
        <v>1</v>
      </c>
      <c r="AH107" s="39">
        <v>1</v>
      </c>
      <c r="AI107" s="37">
        <v>1</v>
      </c>
      <c r="AJ107" s="39" t="s">
        <v>144</v>
      </c>
      <c r="AK107" s="453">
        <f t="shared" si="10"/>
        <v>39.83066132264527</v>
      </c>
      <c r="AL107" s="452">
        <f t="shared" si="11"/>
        <v>922.53356270999996</v>
      </c>
      <c r="AM107" s="453">
        <f t="shared" si="12"/>
        <v>27814.837303336502</v>
      </c>
      <c r="AN107" s="453">
        <f t="shared" si="13"/>
        <v>1845.0671254200004</v>
      </c>
      <c r="AO107" s="453">
        <f t="shared" si="9"/>
        <v>13742736.123600589</v>
      </c>
    </row>
    <row r="108" spans="1:41" s="63" customFormat="1" ht="13.5" customHeight="1">
      <c r="A108" s="225" t="s">
        <v>882</v>
      </c>
      <c r="B108" s="230">
        <v>347</v>
      </c>
      <c r="C108" s="21">
        <v>407</v>
      </c>
      <c r="D108" s="21">
        <v>404</v>
      </c>
      <c r="E108" s="57">
        <v>27.2</v>
      </c>
      <c r="F108" s="57">
        <v>43.7</v>
      </c>
      <c r="G108" s="21">
        <v>15</v>
      </c>
      <c r="H108" s="413">
        <v>442</v>
      </c>
      <c r="I108" s="21">
        <v>319.60000000000002</v>
      </c>
      <c r="J108" s="21">
        <v>289.60000000000002</v>
      </c>
      <c r="K108" s="21" t="s">
        <v>74</v>
      </c>
      <c r="L108" s="33">
        <v>116</v>
      </c>
      <c r="M108" s="227">
        <v>298</v>
      </c>
      <c r="N108" s="219">
        <v>2.35</v>
      </c>
      <c r="O108" s="219">
        <v>6.77</v>
      </c>
      <c r="P108" s="225" t="s">
        <v>881</v>
      </c>
      <c r="Q108" s="230">
        <v>233</v>
      </c>
      <c r="R108" s="33">
        <v>124900</v>
      </c>
      <c r="S108" s="33">
        <v>6140</v>
      </c>
      <c r="T108" s="33">
        <v>7139</v>
      </c>
      <c r="U108" s="219">
        <v>16.809999999999999</v>
      </c>
      <c r="V108" s="224">
        <v>113.9</v>
      </c>
      <c r="W108" s="33">
        <v>48090</v>
      </c>
      <c r="X108" s="33">
        <v>2380</v>
      </c>
      <c r="Y108" s="33">
        <v>3629</v>
      </c>
      <c r="Z108" s="224">
        <v>10.43</v>
      </c>
      <c r="AA108" s="57">
        <v>132.19999999999999</v>
      </c>
      <c r="AB108" s="33">
        <v>2510</v>
      </c>
      <c r="AC108" s="26">
        <v>15850</v>
      </c>
      <c r="AD108" s="21">
        <v>1</v>
      </c>
      <c r="AE108" s="21">
        <v>1</v>
      </c>
      <c r="AF108" s="222">
        <v>1</v>
      </c>
      <c r="AG108" s="21">
        <v>1</v>
      </c>
      <c r="AH108" s="21">
        <v>1</v>
      </c>
      <c r="AI108" s="26">
        <v>1</v>
      </c>
      <c r="AJ108" s="21" t="s">
        <v>144</v>
      </c>
      <c r="AK108" s="453">
        <f t="shared" si="10"/>
        <v>41.984162895927604</v>
      </c>
      <c r="AL108" s="452">
        <f t="shared" si="11"/>
        <v>1245.6885223733336</v>
      </c>
      <c r="AM108" s="453">
        <f t="shared" si="12"/>
        <v>38224.454537099125</v>
      </c>
      <c r="AN108" s="453">
        <f t="shared" si="13"/>
        <v>2491.3770447466673</v>
      </c>
      <c r="AO108" s="453">
        <f t="shared" si="9"/>
        <v>15846928.057986652</v>
      </c>
    </row>
    <row r="109" spans="1:41" s="414" customFormat="1" ht="13.5" customHeight="1">
      <c r="A109" s="236" t="s">
        <v>880</v>
      </c>
      <c r="B109" s="238">
        <v>382</v>
      </c>
      <c r="C109" s="39">
        <v>416</v>
      </c>
      <c r="D109" s="39">
        <v>406</v>
      </c>
      <c r="E109" s="55">
        <v>29.8</v>
      </c>
      <c r="F109" s="55">
        <v>48</v>
      </c>
      <c r="G109" s="39">
        <v>15</v>
      </c>
      <c r="H109" s="415">
        <v>487.1</v>
      </c>
      <c r="I109" s="39">
        <v>320</v>
      </c>
      <c r="J109" s="39">
        <v>290</v>
      </c>
      <c r="K109" s="39" t="s">
        <v>74</v>
      </c>
      <c r="L109" s="41">
        <v>118</v>
      </c>
      <c r="M109" s="238">
        <v>300</v>
      </c>
      <c r="N109" s="235">
        <v>2.37</v>
      </c>
      <c r="O109" s="235">
        <v>6.2</v>
      </c>
      <c r="P109" s="236" t="s">
        <v>879</v>
      </c>
      <c r="Q109" s="238">
        <v>257</v>
      </c>
      <c r="R109" s="41">
        <v>141300</v>
      </c>
      <c r="S109" s="41">
        <v>6794</v>
      </c>
      <c r="T109" s="41">
        <v>7965</v>
      </c>
      <c r="U109" s="235">
        <v>17.03</v>
      </c>
      <c r="V109" s="234">
        <v>126</v>
      </c>
      <c r="W109" s="41">
        <v>53620</v>
      </c>
      <c r="X109" s="41">
        <v>2641</v>
      </c>
      <c r="Y109" s="41">
        <v>4031</v>
      </c>
      <c r="Z109" s="234">
        <v>10.49</v>
      </c>
      <c r="AA109" s="55">
        <v>143.4</v>
      </c>
      <c r="AB109" s="41">
        <v>3326</v>
      </c>
      <c r="AC109" s="37">
        <v>18130</v>
      </c>
      <c r="AD109" s="39">
        <v>1</v>
      </c>
      <c r="AE109" s="39">
        <v>1</v>
      </c>
      <c r="AF109" s="232">
        <v>1</v>
      </c>
      <c r="AG109" s="39">
        <v>1</v>
      </c>
      <c r="AH109" s="39">
        <v>1</v>
      </c>
      <c r="AI109" s="37">
        <v>1</v>
      </c>
      <c r="AJ109" s="39" t="s">
        <v>144</v>
      </c>
      <c r="AK109" s="453">
        <f t="shared" si="10"/>
        <v>44.481215356189701</v>
      </c>
      <c r="AL109" s="452">
        <f t="shared" si="11"/>
        <v>1658.9884309333336</v>
      </c>
      <c r="AM109" s="453">
        <f t="shared" si="12"/>
        <v>51410.709323911105</v>
      </c>
      <c r="AN109" s="453">
        <f t="shared" si="13"/>
        <v>3317.9768618666672</v>
      </c>
      <c r="AO109" s="453">
        <f t="shared" si="9"/>
        <v>18126073.376768</v>
      </c>
    </row>
    <row r="110" spans="1:41" s="63" customFormat="1" ht="13.5" customHeight="1">
      <c r="A110" s="225" t="s">
        <v>878</v>
      </c>
      <c r="B110" s="230">
        <v>421</v>
      </c>
      <c r="C110" s="21">
        <v>425</v>
      </c>
      <c r="D110" s="21">
        <v>409</v>
      </c>
      <c r="E110" s="57">
        <v>32.799999999999997</v>
      </c>
      <c r="F110" s="57">
        <v>52.6</v>
      </c>
      <c r="G110" s="21">
        <v>15</v>
      </c>
      <c r="H110" s="413">
        <v>537.1</v>
      </c>
      <c r="I110" s="21">
        <v>319.8</v>
      </c>
      <c r="J110" s="21">
        <v>289.8</v>
      </c>
      <c r="K110" s="21" t="s">
        <v>74</v>
      </c>
      <c r="L110" s="33">
        <v>122</v>
      </c>
      <c r="M110" s="227">
        <v>304</v>
      </c>
      <c r="N110" s="219">
        <v>2.39</v>
      </c>
      <c r="O110" s="219">
        <v>5.68</v>
      </c>
      <c r="P110" s="225" t="s">
        <v>877</v>
      </c>
      <c r="Q110" s="230">
        <v>283</v>
      </c>
      <c r="R110" s="33">
        <v>159600</v>
      </c>
      <c r="S110" s="33">
        <v>7510</v>
      </c>
      <c r="T110" s="33">
        <v>8880</v>
      </c>
      <c r="U110" s="219">
        <v>17.239999999999998</v>
      </c>
      <c r="V110" s="224">
        <v>139.9</v>
      </c>
      <c r="W110" s="33">
        <v>60080</v>
      </c>
      <c r="X110" s="33">
        <v>2938</v>
      </c>
      <c r="Y110" s="33">
        <v>4489</v>
      </c>
      <c r="Z110" s="224">
        <v>10.58</v>
      </c>
      <c r="AA110" s="57">
        <v>155.6</v>
      </c>
      <c r="AB110" s="33">
        <v>4398</v>
      </c>
      <c r="AC110" s="26">
        <v>20800</v>
      </c>
      <c r="AD110" s="21">
        <v>1</v>
      </c>
      <c r="AE110" s="21">
        <v>1</v>
      </c>
      <c r="AF110" s="222">
        <v>1</v>
      </c>
      <c r="AG110" s="21">
        <v>1</v>
      </c>
      <c r="AH110" s="21">
        <v>1</v>
      </c>
      <c r="AI110" s="26">
        <v>1</v>
      </c>
      <c r="AJ110" s="21" t="s">
        <v>144</v>
      </c>
      <c r="AK110" s="453">
        <f t="shared" si="10"/>
        <v>47.167659653695786</v>
      </c>
      <c r="AL110" s="452">
        <f t="shared" si="11"/>
        <v>2203.0985588799999</v>
      </c>
      <c r="AM110" s="453">
        <f t="shared" si="12"/>
        <v>69163.869797910156</v>
      </c>
      <c r="AN110" s="453">
        <f t="shared" si="13"/>
        <v>4406.1971177599999</v>
      </c>
      <c r="AO110" s="453">
        <f t="shared" si="9"/>
        <v>20795232.056994464</v>
      </c>
    </row>
    <row r="111" spans="1:41" s="414" customFormat="1" ht="13.5" customHeight="1">
      <c r="A111" s="236" t="s">
        <v>876</v>
      </c>
      <c r="B111" s="238">
        <v>463</v>
      </c>
      <c r="C111" s="39">
        <v>435</v>
      </c>
      <c r="D111" s="39">
        <v>412</v>
      </c>
      <c r="E111" s="55">
        <v>35.799999999999997</v>
      </c>
      <c r="F111" s="55">
        <v>57.4</v>
      </c>
      <c r="G111" s="39">
        <v>15</v>
      </c>
      <c r="H111" s="415">
        <v>589.5</v>
      </c>
      <c r="I111" s="39">
        <v>320.2</v>
      </c>
      <c r="J111" s="39">
        <v>290.2</v>
      </c>
      <c r="K111" s="39" t="s">
        <v>74</v>
      </c>
      <c r="L111" s="41">
        <v>124</v>
      </c>
      <c r="M111" s="238">
        <v>306</v>
      </c>
      <c r="N111" s="235">
        <v>2.42</v>
      </c>
      <c r="O111" s="235">
        <v>5.23</v>
      </c>
      <c r="P111" s="236" t="s">
        <v>875</v>
      </c>
      <c r="Q111" s="238">
        <v>311</v>
      </c>
      <c r="R111" s="41">
        <v>180200</v>
      </c>
      <c r="S111" s="41">
        <v>8283</v>
      </c>
      <c r="T111" s="41">
        <v>9878</v>
      </c>
      <c r="U111" s="235">
        <v>17.48</v>
      </c>
      <c r="V111" s="234">
        <v>154.30000000000001</v>
      </c>
      <c r="W111" s="41">
        <v>67040</v>
      </c>
      <c r="X111" s="41">
        <v>3254</v>
      </c>
      <c r="Y111" s="41">
        <v>4978</v>
      </c>
      <c r="Z111" s="234">
        <v>10.66</v>
      </c>
      <c r="AA111" s="55">
        <v>168.2</v>
      </c>
      <c r="AB111" s="41">
        <v>5735</v>
      </c>
      <c r="AC111" s="37">
        <v>23850</v>
      </c>
      <c r="AD111" s="39">
        <v>1</v>
      </c>
      <c r="AE111" s="39">
        <v>1</v>
      </c>
      <c r="AF111" s="232">
        <v>1</v>
      </c>
      <c r="AG111" s="39">
        <v>1</v>
      </c>
      <c r="AH111" s="39">
        <v>1</v>
      </c>
      <c r="AI111" s="37">
        <v>1</v>
      </c>
      <c r="AJ111" s="39" t="s">
        <v>144</v>
      </c>
      <c r="AK111" s="453">
        <f t="shared" si="10"/>
        <v>49.934266327396095</v>
      </c>
      <c r="AL111" s="452">
        <f t="shared" si="11"/>
        <v>2885.9925437866664</v>
      </c>
      <c r="AM111" s="453">
        <f t="shared" si="12"/>
        <v>91871.032837336912</v>
      </c>
      <c r="AN111" s="453">
        <f t="shared" si="13"/>
        <v>5771.9850875733346</v>
      </c>
      <c r="AO111" s="453">
        <f t="shared" si="9"/>
        <v>23848236.508097198</v>
      </c>
    </row>
    <row r="112" spans="1:41" s="63" customFormat="1" ht="13.5" customHeight="1">
      <c r="A112" s="225" t="s">
        <v>874</v>
      </c>
      <c r="B112" s="230">
        <v>509</v>
      </c>
      <c r="C112" s="21">
        <v>446</v>
      </c>
      <c r="D112" s="21">
        <v>416</v>
      </c>
      <c r="E112" s="57">
        <v>39.1</v>
      </c>
      <c r="F112" s="57">
        <v>62.7</v>
      </c>
      <c r="G112" s="21">
        <v>15</v>
      </c>
      <c r="H112" s="413">
        <v>649</v>
      </c>
      <c r="I112" s="21">
        <v>320.60000000000002</v>
      </c>
      <c r="J112" s="21">
        <v>290.60000000000002</v>
      </c>
      <c r="K112" s="21" t="s">
        <v>74</v>
      </c>
      <c r="L112" s="33">
        <v>128</v>
      </c>
      <c r="M112" s="227">
        <v>310</v>
      </c>
      <c r="N112" s="219">
        <v>2.4500000000000002</v>
      </c>
      <c r="O112" s="219">
        <v>4.8099999999999996</v>
      </c>
      <c r="P112" s="225" t="s">
        <v>873</v>
      </c>
      <c r="Q112" s="230">
        <v>342</v>
      </c>
      <c r="R112" s="33">
        <v>204500</v>
      </c>
      <c r="S112" s="33">
        <v>9172</v>
      </c>
      <c r="T112" s="33">
        <v>11030</v>
      </c>
      <c r="U112" s="219">
        <v>17.75</v>
      </c>
      <c r="V112" s="224">
        <v>170.6</v>
      </c>
      <c r="W112" s="33">
        <v>75400</v>
      </c>
      <c r="X112" s="33">
        <v>3625</v>
      </c>
      <c r="Y112" s="33">
        <v>5552</v>
      </c>
      <c r="Z112" s="224">
        <v>10.78</v>
      </c>
      <c r="AA112" s="57">
        <v>182.1</v>
      </c>
      <c r="AB112" s="33">
        <v>7513</v>
      </c>
      <c r="AC112" s="26">
        <v>27630</v>
      </c>
      <c r="AD112" s="21">
        <v>1</v>
      </c>
      <c r="AE112" s="21">
        <v>1</v>
      </c>
      <c r="AF112" s="222">
        <v>1</v>
      </c>
      <c r="AG112" s="21">
        <v>1</v>
      </c>
      <c r="AH112" s="21">
        <v>1</v>
      </c>
      <c r="AI112" s="26">
        <v>1</v>
      </c>
      <c r="AJ112" s="21" t="s">
        <v>144</v>
      </c>
      <c r="AK112" s="453">
        <f t="shared" si="10"/>
        <v>53.046224961479211</v>
      </c>
      <c r="AL112" s="452">
        <f t="shared" si="11"/>
        <v>3799.8927998383333</v>
      </c>
      <c r="AM112" s="453">
        <f t="shared" si="12"/>
        <v>123262.86510359189</v>
      </c>
      <c r="AN112" s="453">
        <f t="shared" si="13"/>
        <v>7599.7855996766666</v>
      </c>
      <c r="AO112" s="453">
        <f t="shared" si="9"/>
        <v>27632102.390976518</v>
      </c>
    </row>
    <row r="113" spans="1:41" s="414" customFormat="1" ht="13.5" customHeight="1">
      <c r="A113" s="236" t="s">
        <v>872</v>
      </c>
      <c r="B113" s="238">
        <v>551</v>
      </c>
      <c r="C113" s="39">
        <v>455</v>
      </c>
      <c r="D113" s="39">
        <v>418</v>
      </c>
      <c r="E113" s="55">
        <v>42</v>
      </c>
      <c r="F113" s="55">
        <v>67.599999999999994</v>
      </c>
      <c r="G113" s="39">
        <v>15</v>
      </c>
      <c r="H113" s="415">
        <v>701.4</v>
      </c>
      <c r="I113" s="39">
        <v>319.8</v>
      </c>
      <c r="J113" s="39">
        <v>289.8</v>
      </c>
      <c r="K113" s="39" t="s">
        <v>74</v>
      </c>
      <c r="L113" s="41">
        <v>132</v>
      </c>
      <c r="M113" s="238">
        <v>312</v>
      </c>
      <c r="N113" s="235">
        <v>2.4700000000000002</v>
      </c>
      <c r="O113" s="235">
        <v>4.49</v>
      </c>
      <c r="P113" s="236" t="s">
        <v>871</v>
      </c>
      <c r="Q113" s="238">
        <v>370</v>
      </c>
      <c r="R113" s="41">
        <v>226100</v>
      </c>
      <c r="S113" s="41">
        <v>9939</v>
      </c>
      <c r="T113" s="41">
        <v>12050</v>
      </c>
      <c r="U113" s="235">
        <v>17.95</v>
      </c>
      <c r="V113" s="234">
        <v>184.9</v>
      </c>
      <c r="W113" s="41">
        <v>82490</v>
      </c>
      <c r="X113" s="41">
        <v>3947</v>
      </c>
      <c r="Y113" s="41">
        <v>6051</v>
      </c>
      <c r="Z113" s="234">
        <v>10.85</v>
      </c>
      <c r="AA113" s="55">
        <v>194.8</v>
      </c>
      <c r="AB113" s="41">
        <v>9410</v>
      </c>
      <c r="AC113" s="37">
        <v>30870</v>
      </c>
      <c r="AD113" s="39">
        <v>1</v>
      </c>
      <c r="AE113" s="39">
        <v>1</v>
      </c>
      <c r="AF113" s="232">
        <v>1</v>
      </c>
      <c r="AG113" s="39">
        <v>1</v>
      </c>
      <c r="AH113" s="39">
        <v>1</v>
      </c>
      <c r="AI113" s="37">
        <v>1</v>
      </c>
      <c r="AJ113" s="39" t="s">
        <v>144</v>
      </c>
      <c r="AK113" s="453">
        <f t="shared" si="10"/>
        <v>55.700741374394056</v>
      </c>
      <c r="AL113" s="452">
        <f t="shared" si="11"/>
        <v>4782.5879989333325</v>
      </c>
      <c r="AM113" s="453">
        <f t="shared" si="12"/>
        <v>156717.2941485724</v>
      </c>
      <c r="AN113" s="453">
        <f t="shared" si="13"/>
        <v>9565.1759978666651</v>
      </c>
      <c r="AO113" s="453">
        <f t="shared" si="9"/>
        <v>30873334.071452629</v>
      </c>
    </row>
    <row r="114" spans="1:41" s="63" customFormat="1" ht="13.5" customHeight="1">
      <c r="A114" s="225" t="s">
        <v>870</v>
      </c>
      <c r="B114" s="230">
        <v>592</v>
      </c>
      <c r="C114" s="21">
        <v>465</v>
      </c>
      <c r="D114" s="21">
        <v>421</v>
      </c>
      <c r="E114" s="57">
        <v>45</v>
      </c>
      <c r="F114" s="57">
        <v>72.3</v>
      </c>
      <c r="G114" s="21">
        <v>15</v>
      </c>
      <c r="H114" s="413">
        <v>754.9</v>
      </c>
      <c r="I114" s="21">
        <v>320.39999999999998</v>
      </c>
      <c r="J114" s="21">
        <v>290.39999999999998</v>
      </c>
      <c r="K114" s="21" t="s">
        <v>74</v>
      </c>
      <c r="L114" s="33">
        <v>134</v>
      </c>
      <c r="M114" s="227">
        <v>316</v>
      </c>
      <c r="N114" s="219">
        <v>2.5</v>
      </c>
      <c r="O114" s="219">
        <v>4.22</v>
      </c>
      <c r="P114" s="225" t="s">
        <v>869</v>
      </c>
      <c r="Q114" s="230">
        <v>398</v>
      </c>
      <c r="R114" s="33">
        <v>250200</v>
      </c>
      <c r="S114" s="33">
        <v>10760</v>
      </c>
      <c r="T114" s="33">
        <v>13140</v>
      </c>
      <c r="U114" s="219">
        <v>18.2</v>
      </c>
      <c r="V114" s="224">
        <v>200.3</v>
      </c>
      <c r="W114" s="33">
        <v>90170</v>
      </c>
      <c r="X114" s="33">
        <v>4284</v>
      </c>
      <c r="Y114" s="33">
        <v>6574</v>
      </c>
      <c r="Z114" s="224">
        <v>10.93</v>
      </c>
      <c r="AA114" s="57">
        <v>207.2</v>
      </c>
      <c r="AB114" s="33">
        <v>11560</v>
      </c>
      <c r="AC114" s="26">
        <v>34670</v>
      </c>
      <c r="AD114" s="21">
        <v>1</v>
      </c>
      <c r="AE114" s="21">
        <v>1</v>
      </c>
      <c r="AF114" s="222">
        <v>1</v>
      </c>
      <c r="AG114" s="21">
        <v>1</v>
      </c>
      <c r="AH114" s="21">
        <v>1</v>
      </c>
      <c r="AI114" s="26">
        <v>1</v>
      </c>
      <c r="AJ114" s="21" t="s">
        <v>144</v>
      </c>
      <c r="AK114" s="453">
        <f t="shared" si="10"/>
        <v>58.437210226520051</v>
      </c>
      <c r="AL114" s="452">
        <f t="shared" si="11"/>
        <v>5900.0738319000002</v>
      </c>
      <c r="AM114" s="453">
        <f t="shared" si="12"/>
        <v>195888.47762534639</v>
      </c>
      <c r="AN114" s="453">
        <f t="shared" si="13"/>
        <v>11800.1476638</v>
      </c>
      <c r="AO114" s="453">
        <f t="shared" si="9"/>
        <v>34665314.576209396</v>
      </c>
    </row>
    <row r="115" spans="1:41" s="414" customFormat="1" ht="13.5" customHeight="1">
      <c r="A115" s="236" t="s">
        <v>868</v>
      </c>
      <c r="B115" s="238">
        <v>634</v>
      </c>
      <c r="C115" s="39">
        <v>474</v>
      </c>
      <c r="D115" s="39">
        <v>424</v>
      </c>
      <c r="E115" s="55">
        <v>47.6</v>
      </c>
      <c r="F115" s="55">
        <v>77.099999999999994</v>
      </c>
      <c r="G115" s="39">
        <v>15</v>
      </c>
      <c r="H115" s="415">
        <v>808</v>
      </c>
      <c r="I115" s="39">
        <v>319.8</v>
      </c>
      <c r="J115" s="39">
        <v>289.8</v>
      </c>
      <c r="K115" s="39" t="s">
        <v>74</v>
      </c>
      <c r="L115" s="41">
        <v>140</v>
      </c>
      <c r="M115" s="238">
        <v>312</v>
      </c>
      <c r="N115" s="235">
        <v>2.52</v>
      </c>
      <c r="O115" s="235">
        <v>3.98</v>
      </c>
      <c r="P115" s="236" t="s">
        <v>867</v>
      </c>
      <c r="Q115" s="238">
        <v>426</v>
      </c>
      <c r="R115" s="41">
        <v>274200</v>
      </c>
      <c r="S115" s="41">
        <v>11570</v>
      </c>
      <c r="T115" s="41">
        <v>14220</v>
      </c>
      <c r="U115" s="235">
        <v>18.420000000000002</v>
      </c>
      <c r="V115" s="234">
        <v>214</v>
      </c>
      <c r="W115" s="41">
        <v>98250</v>
      </c>
      <c r="X115" s="41">
        <v>4634</v>
      </c>
      <c r="Y115" s="41">
        <v>7117</v>
      </c>
      <c r="Z115" s="234">
        <v>11.03</v>
      </c>
      <c r="AA115" s="55">
        <v>219.4</v>
      </c>
      <c r="AB115" s="41">
        <v>14020</v>
      </c>
      <c r="AC115" s="37">
        <v>38570</v>
      </c>
      <c r="AD115" s="39">
        <v>1</v>
      </c>
      <c r="AE115" s="39">
        <v>1</v>
      </c>
      <c r="AF115" s="232">
        <v>1</v>
      </c>
      <c r="AG115" s="39">
        <v>1</v>
      </c>
      <c r="AH115" s="39">
        <v>1</v>
      </c>
      <c r="AI115" s="37">
        <v>1</v>
      </c>
      <c r="AJ115" s="39" t="s">
        <v>144</v>
      </c>
      <c r="AK115" s="453">
        <f t="shared" si="10"/>
        <v>61.00990099009902</v>
      </c>
      <c r="AL115" s="452">
        <f t="shared" si="11"/>
        <v>7190.9336030399982</v>
      </c>
      <c r="AM115" s="453">
        <f t="shared" si="12"/>
        <v>242663.594687376</v>
      </c>
      <c r="AN115" s="453">
        <f t="shared" si="13"/>
        <v>14381.867206079996</v>
      </c>
      <c r="AO115" s="453">
        <f t="shared" si="9"/>
        <v>38574730.798261046</v>
      </c>
    </row>
    <row r="116" spans="1:41" s="63" customFormat="1" ht="13.5" customHeight="1">
      <c r="A116" s="225" t="s">
        <v>866</v>
      </c>
      <c r="B116" s="230">
        <v>677</v>
      </c>
      <c r="C116" s="21">
        <v>483</v>
      </c>
      <c r="D116" s="21">
        <v>428</v>
      </c>
      <c r="E116" s="57">
        <v>51.2</v>
      </c>
      <c r="F116" s="57">
        <v>81.5</v>
      </c>
      <c r="G116" s="21">
        <v>15</v>
      </c>
      <c r="H116" s="413">
        <v>863.4</v>
      </c>
      <c r="I116" s="21">
        <v>320</v>
      </c>
      <c r="J116" s="21">
        <v>290</v>
      </c>
      <c r="K116" s="21" t="s">
        <v>74</v>
      </c>
      <c r="L116" s="33">
        <v>144</v>
      </c>
      <c r="M116" s="227">
        <v>316</v>
      </c>
      <c r="N116" s="219">
        <v>2.5499999999999998</v>
      </c>
      <c r="O116" s="219">
        <v>3.76</v>
      </c>
      <c r="P116" s="225" t="s">
        <v>865</v>
      </c>
      <c r="Q116" s="230">
        <v>455</v>
      </c>
      <c r="R116" s="33">
        <v>299500</v>
      </c>
      <c r="S116" s="33">
        <v>12400</v>
      </c>
      <c r="T116" s="33">
        <v>15350</v>
      </c>
      <c r="U116" s="219">
        <v>18.62</v>
      </c>
      <c r="V116" s="224">
        <v>231.9</v>
      </c>
      <c r="W116" s="33">
        <v>106900</v>
      </c>
      <c r="X116" s="33">
        <v>4994</v>
      </c>
      <c r="Y116" s="33">
        <v>7680</v>
      </c>
      <c r="Z116" s="224">
        <v>11.13</v>
      </c>
      <c r="AA116" s="57">
        <v>231.8</v>
      </c>
      <c r="AB116" s="33">
        <v>16790</v>
      </c>
      <c r="AC116" s="26">
        <v>42920</v>
      </c>
      <c r="AD116" s="21">
        <v>1</v>
      </c>
      <c r="AE116" s="21">
        <v>1</v>
      </c>
      <c r="AF116" s="222">
        <v>1</v>
      </c>
      <c r="AG116" s="21">
        <v>1</v>
      </c>
      <c r="AH116" s="21">
        <v>1</v>
      </c>
      <c r="AI116" s="26">
        <v>1</v>
      </c>
      <c r="AJ116" s="21" t="s">
        <v>144</v>
      </c>
      <c r="AK116" s="453">
        <f t="shared" si="10"/>
        <v>63.714500810748191</v>
      </c>
      <c r="AL116" s="452">
        <f t="shared" si="11"/>
        <v>8621.3057798666669</v>
      </c>
      <c r="AM116" s="453">
        <f t="shared" si="12"/>
        <v>294816.58375365555</v>
      </c>
      <c r="AN116" s="453">
        <f t="shared" si="13"/>
        <v>17242.611559733334</v>
      </c>
      <c r="AO116" s="453">
        <f t="shared" si="9"/>
        <v>42918918.847093664</v>
      </c>
    </row>
    <row r="117" spans="1:41" s="414" customFormat="1" ht="13.5" customHeight="1">
      <c r="A117" s="236" t="s">
        <v>864</v>
      </c>
      <c r="B117" s="238">
        <v>744</v>
      </c>
      <c r="C117" s="39">
        <v>498</v>
      </c>
      <c r="D117" s="39">
        <v>432</v>
      </c>
      <c r="E117" s="55">
        <v>55.6</v>
      </c>
      <c r="F117" s="55">
        <v>88.9</v>
      </c>
      <c r="G117" s="39">
        <v>15</v>
      </c>
      <c r="H117" s="415">
        <v>948.1</v>
      </c>
      <c r="I117" s="39">
        <v>320.2</v>
      </c>
      <c r="J117" s="39">
        <v>290.2</v>
      </c>
      <c r="K117" s="39" t="s">
        <v>74</v>
      </c>
      <c r="L117" s="41">
        <v>148</v>
      </c>
      <c r="M117" s="238">
        <v>320</v>
      </c>
      <c r="N117" s="235">
        <v>2.59</v>
      </c>
      <c r="O117" s="235">
        <v>3.48</v>
      </c>
      <c r="P117" s="236" t="s">
        <v>863</v>
      </c>
      <c r="Q117" s="238">
        <v>500</v>
      </c>
      <c r="R117" s="41">
        <v>342100</v>
      </c>
      <c r="S117" s="41">
        <v>13740</v>
      </c>
      <c r="T117" s="41">
        <v>17170</v>
      </c>
      <c r="U117" s="235">
        <v>19</v>
      </c>
      <c r="V117" s="234">
        <v>256.10000000000002</v>
      </c>
      <c r="W117" s="41">
        <v>119900</v>
      </c>
      <c r="X117" s="41">
        <v>5552</v>
      </c>
      <c r="Y117" s="41">
        <v>8549</v>
      </c>
      <c r="Z117" s="234">
        <v>11.25</v>
      </c>
      <c r="AA117" s="55">
        <v>251</v>
      </c>
      <c r="AB117" s="41">
        <v>21840</v>
      </c>
      <c r="AC117" s="37">
        <v>49980</v>
      </c>
      <c r="AD117" s="39">
        <v>1</v>
      </c>
      <c r="AE117" s="39">
        <v>1</v>
      </c>
      <c r="AF117" s="232">
        <v>1</v>
      </c>
      <c r="AG117" s="39">
        <v>1</v>
      </c>
      <c r="AH117" s="39">
        <v>1</v>
      </c>
      <c r="AI117" s="37">
        <v>1</v>
      </c>
      <c r="AJ117" s="39" t="s">
        <v>144</v>
      </c>
      <c r="AK117" s="453">
        <f t="shared" si="10"/>
        <v>67.900959814365578</v>
      </c>
      <c r="AL117" s="452">
        <f t="shared" si="11"/>
        <v>11289.305828693336</v>
      </c>
      <c r="AM117" s="453">
        <f t="shared" si="12"/>
        <v>393461.13547569251</v>
      </c>
      <c r="AN117" s="453">
        <f t="shared" si="13"/>
        <v>22578.611657386675</v>
      </c>
      <c r="AO117" s="453">
        <f t="shared" si="9"/>
        <v>49980514.068914704</v>
      </c>
    </row>
    <row r="118" spans="1:41" s="63" customFormat="1" ht="13.5" customHeight="1">
      <c r="A118" s="225" t="s">
        <v>862</v>
      </c>
      <c r="B118" s="230">
        <v>818</v>
      </c>
      <c r="C118" s="21">
        <v>514</v>
      </c>
      <c r="D118" s="21">
        <v>437</v>
      </c>
      <c r="E118" s="57">
        <v>60.5</v>
      </c>
      <c r="F118" s="57">
        <v>97</v>
      </c>
      <c r="G118" s="21">
        <v>15</v>
      </c>
      <c r="H118" s="419">
        <v>1043</v>
      </c>
      <c r="I118" s="21">
        <v>320</v>
      </c>
      <c r="J118" s="21">
        <v>290</v>
      </c>
      <c r="K118" s="21" t="s">
        <v>74</v>
      </c>
      <c r="L118" s="33">
        <v>154</v>
      </c>
      <c r="M118" s="227">
        <v>326</v>
      </c>
      <c r="N118" s="219">
        <v>2.63</v>
      </c>
      <c r="O118" s="219">
        <v>3.21</v>
      </c>
      <c r="P118" s="225" t="s">
        <v>861</v>
      </c>
      <c r="Q118" s="230">
        <v>550</v>
      </c>
      <c r="R118" s="33">
        <v>392200</v>
      </c>
      <c r="S118" s="33">
        <v>15260</v>
      </c>
      <c r="T118" s="33">
        <v>19260</v>
      </c>
      <c r="U118" s="219">
        <v>19.39</v>
      </c>
      <c r="V118" s="224">
        <v>283.3</v>
      </c>
      <c r="W118" s="33">
        <v>135500</v>
      </c>
      <c r="X118" s="33">
        <v>6203</v>
      </c>
      <c r="Y118" s="33">
        <v>9561</v>
      </c>
      <c r="Z118" s="224">
        <v>11.4</v>
      </c>
      <c r="AA118" s="57">
        <v>272.10000000000002</v>
      </c>
      <c r="AB118" s="33">
        <v>28510</v>
      </c>
      <c r="AC118" s="26">
        <v>58650</v>
      </c>
      <c r="AD118" s="21">
        <v>1</v>
      </c>
      <c r="AE118" s="21">
        <v>1</v>
      </c>
      <c r="AF118" s="222">
        <v>1</v>
      </c>
      <c r="AG118" s="21">
        <v>1</v>
      </c>
      <c r="AH118" s="21">
        <v>1</v>
      </c>
      <c r="AI118" s="26">
        <v>1</v>
      </c>
      <c r="AJ118" s="21" t="s">
        <v>144</v>
      </c>
      <c r="AK118" s="453">
        <f t="shared" si="10"/>
        <v>72.3403643336529</v>
      </c>
      <c r="AL118" s="452">
        <f t="shared" si="11"/>
        <v>14833.646985416666</v>
      </c>
      <c r="AM118" s="453">
        <f t="shared" si="12"/>
        <v>529056.81828676374</v>
      </c>
      <c r="AN118" s="453">
        <f t="shared" si="13"/>
        <v>29667.293970833332</v>
      </c>
      <c r="AO118" s="453">
        <f t="shared" si="9"/>
        <v>58651201.516897887</v>
      </c>
    </row>
    <row r="119" spans="1:41" s="414" customFormat="1" ht="13.5" customHeight="1">
      <c r="A119" s="236" t="s">
        <v>860</v>
      </c>
      <c r="B119" s="238">
        <v>900</v>
      </c>
      <c r="C119" s="39">
        <v>531</v>
      </c>
      <c r="D119" s="39">
        <v>442</v>
      </c>
      <c r="E119" s="55">
        <v>65.900000000000006</v>
      </c>
      <c r="F119" s="55">
        <v>106</v>
      </c>
      <c r="G119" s="39">
        <v>15</v>
      </c>
      <c r="H119" s="416">
        <v>1149</v>
      </c>
      <c r="I119" s="39">
        <v>319</v>
      </c>
      <c r="J119" s="39">
        <v>289</v>
      </c>
      <c r="K119" s="39" t="s">
        <v>74</v>
      </c>
      <c r="L119" s="41">
        <v>158</v>
      </c>
      <c r="M119" s="238">
        <v>330</v>
      </c>
      <c r="N119" s="235">
        <v>2.67</v>
      </c>
      <c r="O119" s="235">
        <v>2.96</v>
      </c>
      <c r="P119" s="236" t="s">
        <v>859</v>
      </c>
      <c r="Q119" s="238">
        <v>605</v>
      </c>
      <c r="R119" s="41">
        <v>450200</v>
      </c>
      <c r="S119" s="41">
        <v>16960</v>
      </c>
      <c r="T119" s="41">
        <v>21620</v>
      </c>
      <c r="U119" s="235">
        <v>19.79</v>
      </c>
      <c r="V119" s="234">
        <v>313.8</v>
      </c>
      <c r="W119" s="41">
        <v>153300</v>
      </c>
      <c r="X119" s="41">
        <v>6938</v>
      </c>
      <c r="Y119" s="41">
        <v>10710</v>
      </c>
      <c r="Z119" s="234">
        <v>11.55</v>
      </c>
      <c r="AA119" s="55">
        <v>295.5</v>
      </c>
      <c r="AB119" s="41">
        <v>37350</v>
      </c>
      <c r="AC119" s="37">
        <v>68890</v>
      </c>
      <c r="AD119" s="39">
        <v>1</v>
      </c>
      <c r="AE119" s="39">
        <v>1</v>
      </c>
      <c r="AF119" s="232">
        <v>1</v>
      </c>
      <c r="AG119" s="39">
        <v>1</v>
      </c>
      <c r="AH119" s="39">
        <v>1</v>
      </c>
      <c r="AI119" s="37">
        <v>1</v>
      </c>
      <c r="AJ119" s="39" t="s">
        <v>144</v>
      </c>
      <c r="AK119" s="453">
        <f t="shared" si="10"/>
        <v>77.336379460400366</v>
      </c>
      <c r="AL119" s="452">
        <f t="shared" si="11"/>
        <v>19574.82325125</v>
      </c>
      <c r="AM119" s="453">
        <f t="shared" si="12"/>
        <v>714372.32966960431</v>
      </c>
      <c r="AN119" s="453">
        <f t="shared" si="13"/>
        <v>39149.6465025</v>
      </c>
      <c r="AO119" s="453">
        <f t="shared" si="9"/>
        <v>68887320.390416667</v>
      </c>
    </row>
    <row r="120" spans="1:41" s="63" customFormat="1" ht="13.5" customHeight="1">
      <c r="A120" s="225" t="s">
        <v>858</v>
      </c>
      <c r="B120" s="230">
        <v>990</v>
      </c>
      <c r="C120" s="21">
        <v>550</v>
      </c>
      <c r="D120" s="21">
        <v>448</v>
      </c>
      <c r="E120" s="57">
        <v>71.900000000000006</v>
      </c>
      <c r="F120" s="57">
        <v>115</v>
      </c>
      <c r="G120" s="21">
        <v>15</v>
      </c>
      <c r="H120" s="419">
        <v>1262</v>
      </c>
      <c r="I120" s="21">
        <v>320</v>
      </c>
      <c r="J120" s="21">
        <v>290</v>
      </c>
      <c r="K120" s="21" t="s">
        <v>74</v>
      </c>
      <c r="L120" s="33">
        <v>164</v>
      </c>
      <c r="M120" s="227">
        <v>336</v>
      </c>
      <c r="N120" s="219">
        <v>2.72</v>
      </c>
      <c r="O120" s="219">
        <v>2.75</v>
      </c>
      <c r="P120" s="225" t="s">
        <v>857</v>
      </c>
      <c r="Q120" s="230">
        <v>665</v>
      </c>
      <c r="R120" s="33">
        <v>518900</v>
      </c>
      <c r="S120" s="33">
        <v>18870</v>
      </c>
      <c r="T120" s="33">
        <v>24280</v>
      </c>
      <c r="U120" s="219">
        <v>20.27</v>
      </c>
      <c r="V120" s="224">
        <v>349.2</v>
      </c>
      <c r="W120" s="33">
        <v>173400</v>
      </c>
      <c r="X120" s="33">
        <v>7739</v>
      </c>
      <c r="Y120" s="33">
        <v>11960</v>
      </c>
      <c r="Z120" s="224">
        <v>11.72</v>
      </c>
      <c r="AA120" s="57">
        <v>319.5</v>
      </c>
      <c r="AB120" s="33">
        <v>48210</v>
      </c>
      <c r="AC120" s="26">
        <v>81530</v>
      </c>
      <c r="AD120" s="21">
        <v>1</v>
      </c>
      <c r="AE120" s="21">
        <v>1</v>
      </c>
      <c r="AF120" s="222">
        <v>1</v>
      </c>
      <c r="AG120" s="21">
        <v>1</v>
      </c>
      <c r="AH120" s="21">
        <v>1</v>
      </c>
      <c r="AI120" s="26">
        <v>1</v>
      </c>
      <c r="AJ120" s="21" t="s">
        <v>144</v>
      </c>
      <c r="AK120" s="453">
        <f t="shared" si="10"/>
        <v>82.606973058637081</v>
      </c>
      <c r="AL120" s="452">
        <f t="shared" si="11"/>
        <v>25406.521786083333</v>
      </c>
      <c r="AM120" s="453">
        <f t="shared" si="12"/>
        <v>949877.84214884054</v>
      </c>
      <c r="AN120" s="453">
        <f t="shared" si="13"/>
        <v>50813.043572166665</v>
      </c>
      <c r="AO120" s="453">
        <f t="shared" si="9"/>
        <v>81526566.912</v>
      </c>
    </row>
    <row r="121" spans="1:41" s="414" customFormat="1" ht="13.5" customHeight="1">
      <c r="A121" s="236" t="s">
        <v>856</v>
      </c>
      <c r="B121" s="238">
        <v>1086</v>
      </c>
      <c r="C121" s="39">
        <v>569</v>
      </c>
      <c r="D121" s="39">
        <v>454</v>
      </c>
      <c r="E121" s="55">
        <v>78</v>
      </c>
      <c r="F121" s="55">
        <v>125</v>
      </c>
      <c r="G121" s="39">
        <v>15</v>
      </c>
      <c r="H121" s="416">
        <v>1386</v>
      </c>
      <c r="I121" s="39">
        <v>319</v>
      </c>
      <c r="J121" s="39">
        <v>289</v>
      </c>
      <c r="K121" s="39" t="s">
        <v>74</v>
      </c>
      <c r="L121" s="41">
        <v>170</v>
      </c>
      <c r="M121" s="238">
        <v>342</v>
      </c>
      <c r="N121" s="235">
        <v>2.77</v>
      </c>
      <c r="O121" s="235">
        <v>2.5499999999999998</v>
      </c>
      <c r="P121" s="236" t="s">
        <v>855</v>
      </c>
      <c r="Q121" s="238">
        <v>730</v>
      </c>
      <c r="R121" s="41">
        <v>595700</v>
      </c>
      <c r="S121" s="41">
        <v>20940</v>
      </c>
      <c r="T121" s="41">
        <v>27210</v>
      </c>
      <c r="U121" s="235">
        <v>20.73</v>
      </c>
      <c r="V121" s="234">
        <v>385.8</v>
      </c>
      <c r="W121" s="41">
        <v>196200</v>
      </c>
      <c r="X121" s="41">
        <v>8645</v>
      </c>
      <c r="Y121" s="41">
        <v>13380</v>
      </c>
      <c r="Z121" s="234">
        <v>11.9</v>
      </c>
      <c r="AA121" s="55">
        <v>345.6</v>
      </c>
      <c r="AB121" s="41">
        <v>62290</v>
      </c>
      <c r="AC121" s="37">
        <v>96080</v>
      </c>
      <c r="AD121" s="39">
        <v>1</v>
      </c>
      <c r="AE121" s="39">
        <v>1</v>
      </c>
      <c r="AF121" s="232">
        <v>1</v>
      </c>
      <c r="AG121" s="39">
        <v>1</v>
      </c>
      <c r="AH121" s="39">
        <v>1</v>
      </c>
      <c r="AI121" s="37">
        <v>1</v>
      </c>
      <c r="AJ121" s="39" t="s">
        <v>144</v>
      </c>
      <c r="AK121" s="453">
        <f t="shared" si="10"/>
        <v>88.179653679653683</v>
      </c>
      <c r="AL121" s="452">
        <f t="shared" si="11"/>
        <v>33068.976466666667</v>
      </c>
      <c r="AM121" s="453">
        <f t="shared" si="12"/>
        <v>1269507.3756430554</v>
      </c>
      <c r="AN121" s="453">
        <f t="shared" si="13"/>
        <v>66137.952933333334</v>
      </c>
      <c r="AO121" s="453">
        <f t="shared" si="9"/>
        <v>96079839.76199998</v>
      </c>
    </row>
    <row r="122" spans="1:41" s="63" customFormat="1" ht="13.5" hidden="1" customHeight="1">
      <c r="A122" s="225"/>
      <c r="B122" s="230"/>
      <c r="C122" s="21"/>
      <c r="D122" s="21"/>
      <c r="E122" s="57"/>
      <c r="F122" s="57"/>
      <c r="G122" s="21"/>
      <c r="H122" s="413"/>
      <c r="I122" s="21"/>
      <c r="J122" s="21"/>
      <c r="K122" s="21"/>
      <c r="L122" s="33"/>
      <c r="M122" s="227"/>
      <c r="N122" s="219"/>
      <c r="O122" s="219"/>
      <c r="P122" s="225"/>
      <c r="Q122" s="230"/>
      <c r="R122" s="33"/>
      <c r="S122" s="33"/>
      <c r="T122" s="33"/>
      <c r="U122" s="219"/>
      <c r="V122" s="224"/>
      <c r="W122" s="33"/>
      <c r="X122" s="33"/>
      <c r="Y122" s="33"/>
      <c r="Z122" s="224"/>
      <c r="AA122" s="57"/>
      <c r="AB122" s="21"/>
      <c r="AC122" s="26"/>
      <c r="AD122" s="21"/>
      <c r="AE122" s="21"/>
      <c r="AF122" s="222"/>
      <c r="AG122" s="21"/>
      <c r="AH122" s="21"/>
      <c r="AI122" s="26"/>
      <c r="AJ122" s="21"/>
      <c r="AK122" s="453" t="e">
        <f t="shared" si="10"/>
        <v>#DIV/0!</v>
      </c>
      <c r="AL122" s="452">
        <f t="shared" si="11"/>
        <v>0</v>
      </c>
      <c r="AM122" s="453">
        <f t="shared" si="12"/>
        <v>0</v>
      </c>
      <c r="AN122" s="453">
        <f t="shared" si="13"/>
        <v>0</v>
      </c>
      <c r="AO122" s="453">
        <f t="shared" si="9"/>
        <v>0</v>
      </c>
    </row>
    <row r="123" spans="1:41" s="414" customFormat="1" ht="13.5" customHeight="1">
      <c r="A123" s="236" t="s">
        <v>854</v>
      </c>
      <c r="B123" s="240">
        <v>38.799999999999997</v>
      </c>
      <c r="C123" s="39">
        <v>399</v>
      </c>
      <c r="D123" s="39">
        <v>140</v>
      </c>
      <c r="E123" s="55">
        <v>6.4</v>
      </c>
      <c r="F123" s="55">
        <v>8.8000000000000007</v>
      </c>
      <c r="G123" s="39">
        <v>10</v>
      </c>
      <c r="H123" s="415">
        <v>49.7</v>
      </c>
      <c r="I123" s="39">
        <v>381.4</v>
      </c>
      <c r="J123" s="39">
        <v>361.4</v>
      </c>
      <c r="K123" s="39" t="s">
        <v>9</v>
      </c>
      <c r="L123" s="41">
        <v>68</v>
      </c>
      <c r="M123" s="238">
        <v>82</v>
      </c>
      <c r="N123" s="235">
        <v>1.33</v>
      </c>
      <c r="O123" s="235">
        <v>34.03</v>
      </c>
      <c r="P123" s="236" t="s">
        <v>853</v>
      </c>
      <c r="Q123" s="238">
        <v>26</v>
      </c>
      <c r="R123" s="41">
        <v>12620</v>
      </c>
      <c r="S123" s="55">
        <v>632.6</v>
      </c>
      <c r="T123" s="55">
        <v>727.8</v>
      </c>
      <c r="U123" s="235">
        <v>15.93</v>
      </c>
      <c r="V123" s="234">
        <v>27.4</v>
      </c>
      <c r="W123" s="55">
        <v>403.5</v>
      </c>
      <c r="X123" s="235">
        <v>57.65</v>
      </c>
      <c r="Y123" s="235">
        <v>90.55</v>
      </c>
      <c r="Z123" s="234">
        <v>2.85</v>
      </c>
      <c r="AA123" s="235">
        <v>35.67</v>
      </c>
      <c r="AB123" s="235">
        <v>11.17</v>
      </c>
      <c r="AC123" s="417">
        <v>153.19999999999999</v>
      </c>
      <c r="AD123" s="39">
        <v>1</v>
      </c>
      <c r="AE123" s="39">
        <v>1</v>
      </c>
      <c r="AF123" s="232" t="s">
        <v>19</v>
      </c>
      <c r="AG123" s="39">
        <v>4</v>
      </c>
      <c r="AH123" s="39">
        <v>4</v>
      </c>
      <c r="AI123" s="37" t="s">
        <v>19</v>
      </c>
      <c r="AJ123" s="39"/>
      <c r="AK123" s="453">
        <f t="shared" si="10"/>
        <v>53.061368209255534</v>
      </c>
      <c r="AL123" s="452">
        <f t="shared" si="11"/>
        <v>4.8850124800000012</v>
      </c>
      <c r="AM123" s="453">
        <f t="shared" si="12"/>
        <v>13.127895040000004</v>
      </c>
      <c r="AN123" s="453">
        <f t="shared" si="13"/>
        <v>9.7700249600000024</v>
      </c>
      <c r="AO123" s="453">
        <f t="shared" si="9"/>
        <v>153189.87704533333</v>
      </c>
    </row>
    <row r="124" spans="1:41" s="63" customFormat="1" ht="13.5" customHeight="1">
      <c r="A124" s="225" t="s">
        <v>852</v>
      </c>
      <c r="B124" s="265">
        <v>46.1</v>
      </c>
      <c r="C124" s="21">
        <v>403</v>
      </c>
      <c r="D124" s="21">
        <v>140</v>
      </c>
      <c r="E124" s="57">
        <v>7</v>
      </c>
      <c r="F124" s="57">
        <v>11.2</v>
      </c>
      <c r="G124" s="21">
        <v>10</v>
      </c>
      <c r="H124" s="413">
        <v>58.8</v>
      </c>
      <c r="I124" s="21">
        <v>380.6</v>
      </c>
      <c r="J124" s="21">
        <v>360.6</v>
      </c>
      <c r="K124" s="21" t="s">
        <v>9</v>
      </c>
      <c r="L124" s="33">
        <v>68</v>
      </c>
      <c r="M124" s="227">
        <v>82</v>
      </c>
      <c r="N124" s="219">
        <v>1.33</v>
      </c>
      <c r="O124" s="219">
        <v>28.91</v>
      </c>
      <c r="P124" s="225" t="s">
        <v>851</v>
      </c>
      <c r="Q124" s="230">
        <v>31</v>
      </c>
      <c r="R124" s="33">
        <v>15550</v>
      </c>
      <c r="S124" s="57">
        <v>771.9</v>
      </c>
      <c r="T124" s="57">
        <v>883.6</v>
      </c>
      <c r="U124" s="219">
        <v>16.260000000000002</v>
      </c>
      <c r="V124" s="224">
        <v>30.49</v>
      </c>
      <c r="W124" s="57">
        <v>513.6</v>
      </c>
      <c r="X124" s="219">
        <v>73.37</v>
      </c>
      <c r="Y124" s="57">
        <v>114.9</v>
      </c>
      <c r="Z124" s="224">
        <v>2.95</v>
      </c>
      <c r="AA124" s="219">
        <v>41.11</v>
      </c>
      <c r="AB124" s="219">
        <v>19.25</v>
      </c>
      <c r="AC124" s="418">
        <v>196.6</v>
      </c>
      <c r="AD124" s="21">
        <v>1</v>
      </c>
      <c r="AE124" s="21">
        <v>1</v>
      </c>
      <c r="AF124" s="222" t="s">
        <v>19</v>
      </c>
      <c r="AG124" s="21">
        <v>4</v>
      </c>
      <c r="AH124" s="21">
        <v>4</v>
      </c>
      <c r="AI124" s="26" t="s">
        <v>19</v>
      </c>
      <c r="AJ124" s="21"/>
      <c r="AK124" s="453">
        <f t="shared" si="10"/>
        <v>51.227891156462562</v>
      </c>
      <c r="AL124" s="452">
        <f t="shared" si="11"/>
        <v>8.7961206666666651</v>
      </c>
      <c r="AM124" s="453">
        <f t="shared" si="12"/>
        <v>26.958332722222217</v>
      </c>
      <c r="AN124" s="453">
        <f t="shared" si="13"/>
        <v>17.59224133333333</v>
      </c>
      <c r="AO124" s="453">
        <f t="shared" si="9"/>
        <v>196571.13772800003</v>
      </c>
    </row>
    <row r="125" spans="1:41" s="63" customFormat="1" ht="13.5" hidden="1" customHeight="1">
      <c r="A125" s="225"/>
      <c r="B125" s="265"/>
      <c r="C125" s="21"/>
      <c r="D125" s="21"/>
      <c r="E125" s="57"/>
      <c r="F125" s="57"/>
      <c r="G125" s="21"/>
      <c r="H125" s="413"/>
      <c r="I125" s="21"/>
      <c r="J125" s="21"/>
      <c r="K125" s="21"/>
      <c r="L125" s="33"/>
      <c r="M125" s="227"/>
      <c r="N125" s="219"/>
      <c r="O125" s="219"/>
      <c r="P125" s="225"/>
      <c r="Q125" s="230"/>
      <c r="R125" s="33"/>
      <c r="S125" s="57"/>
      <c r="T125" s="33"/>
      <c r="U125" s="219"/>
      <c r="V125" s="224"/>
      <c r="W125" s="33"/>
      <c r="X125" s="33"/>
      <c r="Y125" s="57"/>
      <c r="Z125" s="224"/>
      <c r="AA125" s="219"/>
      <c r="AB125" s="219"/>
      <c r="AC125" s="418"/>
      <c r="AD125" s="21"/>
      <c r="AE125" s="21"/>
      <c r="AF125" s="222"/>
      <c r="AG125" s="21"/>
      <c r="AH125" s="21"/>
      <c r="AI125" s="26"/>
      <c r="AJ125" s="21"/>
      <c r="AK125" s="453" t="e">
        <f t="shared" si="10"/>
        <v>#DIV/0!</v>
      </c>
      <c r="AL125" s="452">
        <f t="shared" si="11"/>
        <v>0</v>
      </c>
      <c r="AM125" s="453">
        <f t="shared" si="12"/>
        <v>0</v>
      </c>
      <c r="AN125" s="453">
        <f t="shared" si="13"/>
        <v>0</v>
      </c>
      <c r="AO125" s="453">
        <f t="shared" si="9"/>
        <v>0</v>
      </c>
    </row>
    <row r="126" spans="1:41" s="414" customFormat="1" ht="13.5" customHeight="1">
      <c r="A126" s="236" t="s">
        <v>850</v>
      </c>
      <c r="B126" s="240">
        <v>53</v>
      </c>
      <c r="C126" s="39">
        <v>403</v>
      </c>
      <c r="D126" s="39">
        <v>177</v>
      </c>
      <c r="E126" s="55">
        <v>7.5</v>
      </c>
      <c r="F126" s="55">
        <v>10.9</v>
      </c>
      <c r="G126" s="39">
        <v>10</v>
      </c>
      <c r="H126" s="415">
        <v>68</v>
      </c>
      <c r="I126" s="39">
        <v>381.2</v>
      </c>
      <c r="J126" s="39">
        <v>361.2</v>
      </c>
      <c r="K126" s="39" t="s">
        <v>1</v>
      </c>
      <c r="L126" s="41">
        <v>86</v>
      </c>
      <c r="M126" s="238">
        <v>90</v>
      </c>
      <c r="N126" s="235">
        <v>1.48</v>
      </c>
      <c r="O126" s="235">
        <v>27.76</v>
      </c>
      <c r="P126" s="236" t="s">
        <v>849</v>
      </c>
      <c r="Q126" s="238">
        <v>36</v>
      </c>
      <c r="R126" s="41">
        <v>18600</v>
      </c>
      <c r="S126" s="55">
        <v>922.9</v>
      </c>
      <c r="T126" s="41">
        <v>1045</v>
      </c>
      <c r="U126" s="235">
        <v>16.54</v>
      </c>
      <c r="V126" s="234">
        <v>32.409999999999997</v>
      </c>
      <c r="W126" s="41">
        <v>1009</v>
      </c>
      <c r="X126" s="55">
        <v>114</v>
      </c>
      <c r="Y126" s="55">
        <v>176.6</v>
      </c>
      <c r="Z126" s="234">
        <v>3.85</v>
      </c>
      <c r="AA126" s="235">
        <v>41.01</v>
      </c>
      <c r="AB126" s="235">
        <v>22.75</v>
      </c>
      <c r="AC126" s="417">
        <v>387.2</v>
      </c>
      <c r="AD126" s="39">
        <v>1</v>
      </c>
      <c r="AE126" s="39">
        <v>1</v>
      </c>
      <c r="AF126" s="232" t="s">
        <v>19</v>
      </c>
      <c r="AG126" s="39">
        <v>4</v>
      </c>
      <c r="AH126" s="39">
        <v>4</v>
      </c>
      <c r="AI126" s="37" t="s">
        <v>19</v>
      </c>
      <c r="AJ126" s="39"/>
      <c r="AK126" s="453">
        <f t="shared" si="10"/>
        <v>47.823529411764696</v>
      </c>
      <c r="AL126" s="452">
        <f t="shared" si="11"/>
        <v>10.397624224999999</v>
      </c>
      <c r="AM126" s="453">
        <f t="shared" si="12"/>
        <v>50.099451279562508</v>
      </c>
      <c r="AN126" s="453">
        <f t="shared" si="13"/>
        <v>20.795248449999999</v>
      </c>
      <c r="AO126" s="453">
        <f t="shared" si="9"/>
        <v>387194.10796681984</v>
      </c>
    </row>
    <row r="127" spans="1:41" s="63" customFormat="1" ht="13.5" customHeight="1">
      <c r="A127" s="225" t="s">
        <v>848</v>
      </c>
      <c r="B127" s="265">
        <v>60</v>
      </c>
      <c r="C127" s="21">
        <v>407</v>
      </c>
      <c r="D127" s="21">
        <v>178</v>
      </c>
      <c r="E127" s="57">
        <v>7.7</v>
      </c>
      <c r="F127" s="57">
        <v>12.8</v>
      </c>
      <c r="G127" s="21">
        <v>10</v>
      </c>
      <c r="H127" s="413">
        <v>75.8</v>
      </c>
      <c r="I127" s="21">
        <v>381.4</v>
      </c>
      <c r="J127" s="21">
        <v>361.4</v>
      </c>
      <c r="K127" s="21" t="s">
        <v>1</v>
      </c>
      <c r="L127" s="33">
        <v>86</v>
      </c>
      <c r="M127" s="227">
        <v>90</v>
      </c>
      <c r="N127" s="219">
        <v>1.49</v>
      </c>
      <c r="O127" s="219">
        <v>25.1</v>
      </c>
      <c r="P127" s="225" t="s">
        <v>847</v>
      </c>
      <c r="Q127" s="230">
        <v>40</v>
      </c>
      <c r="R127" s="33">
        <v>21570</v>
      </c>
      <c r="S127" s="33">
        <v>1060</v>
      </c>
      <c r="T127" s="33">
        <v>1194</v>
      </c>
      <c r="U127" s="219">
        <v>16.87</v>
      </c>
      <c r="V127" s="224">
        <v>33.770000000000003</v>
      </c>
      <c r="W127" s="33">
        <v>1205</v>
      </c>
      <c r="X127" s="57">
        <v>135.4</v>
      </c>
      <c r="Y127" s="57">
        <v>209</v>
      </c>
      <c r="Z127" s="224">
        <v>3.99</v>
      </c>
      <c r="AA127" s="219">
        <v>45.02</v>
      </c>
      <c r="AB127" s="219">
        <v>32.81</v>
      </c>
      <c r="AC127" s="418">
        <v>467.4</v>
      </c>
      <c r="AD127" s="21">
        <v>1</v>
      </c>
      <c r="AE127" s="21">
        <v>1</v>
      </c>
      <c r="AF127" s="222" t="s">
        <v>19</v>
      </c>
      <c r="AG127" s="21">
        <v>4</v>
      </c>
      <c r="AH127" s="21">
        <v>4</v>
      </c>
      <c r="AI127" s="26" t="s">
        <v>19</v>
      </c>
      <c r="AJ127" s="21"/>
      <c r="AK127" s="453">
        <f t="shared" si="10"/>
        <v>45.980211081794202</v>
      </c>
      <c r="AL127" s="452">
        <f t="shared" si="11"/>
        <v>15.442523676666672</v>
      </c>
      <c r="AM127" s="453">
        <f t="shared" si="12"/>
        <v>82.384793389055574</v>
      </c>
      <c r="AN127" s="453">
        <f t="shared" si="13"/>
        <v>30.885047353333338</v>
      </c>
      <c r="AO127" s="453">
        <f t="shared" si="9"/>
        <v>467403.51572121592</v>
      </c>
    </row>
    <row r="128" spans="1:41" s="414" customFormat="1" ht="13.5" customHeight="1">
      <c r="A128" s="236" t="s">
        <v>846</v>
      </c>
      <c r="B128" s="240">
        <v>67</v>
      </c>
      <c r="C128" s="39">
        <v>410</v>
      </c>
      <c r="D128" s="39">
        <v>179</v>
      </c>
      <c r="E128" s="55">
        <v>8.8000000000000007</v>
      </c>
      <c r="F128" s="55">
        <v>14.4</v>
      </c>
      <c r="G128" s="39">
        <v>10</v>
      </c>
      <c r="H128" s="415">
        <v>85.8</v>
      </c>
      <c r="I128" s="39">
        <v>381.2</v>
      </c>
      <c r="J128" s="39">
        <v>361.2</v>
      </c>
      <c r="K128" s="39" t="s">
        <v>1</v>
      </c>
      <c r="L128" s="41">
        <v>86</v>
      </c>
      <c r="M128" s="238">
        <v>92</v>
      </c>
      <c r="N128" s="235">
        <v>1.5</v>
      </c>
      <c r="O128" s="235">
        <v>22.29</v>
      </c>
      <c r="P128" s="236" t="s">
        <v>845</v>
      </c>
      <c r="Q128" s="238">
        <v>45</v>
      </c>
      <c r="R128" s="41">
        <v>24530</v>
      </c>
      <c r="S128" s="41">
        <v>1196</v>
      </c>
      <c r="T128" s="41">
        <v>1354</v>
      </c>
      <c r="U128" s="235">
        <v>16.91</v>
      </c>
      <c r="V128" s="234">
        <v>38.39</v>
      </c>
      <c r="W128" s="41">
        <v>1379</v>
      </c>
      <c r="X128" s="55">
        <v>154.1</v>
      </c>
      <c r="Y128" s="55">
        <v>238.6</v>
      </c>
      <c r="Z128" s="234">
        <v>4.01</v>
      </c>
      <c r="AA128" s="235">
        <v>49.28</v>
      </c>
      <c r="AB128" s="235">
        <v>46.9</v>
      </c>
      <c r="AC128" s="417">
        <v>538.5</v>
      </c>
      <c r="AD128" s="39">
        <v>1</v>
      </c>
      <c r="AE128" s="39">
        <v>1</v>
      </c>
      <c r="AF128" s="232" t="s">
        <v>19</v>
      </c>
      <c r="AG128" s="39">
        <v>3</v>
      </c>
      <c r="AH128" s="39">
        <v>4</v>
      </c>
      <c r="AI128" s="37" t="s">
        <v>19</v>
      </c>
      <c r="AJ128" s="39"/>
      <c r="AK128" s="453">
        <f t="shared" si="10"/>
        <v>47.191142191142191</v>
      </c>
      <c r="AL128" s="452">
        <f t="shared" si="11"/>
        <v>22.309543253333334</v>
      </c>
      <c r="AM128" s="453">
        <f t="shared" si="12"/>
        <v>119.30242050844447</v>
      </c>
      <c r="AN128" s="453">
        <f t="shared" si="13"/>
        <v>44.619086506666669</v>
      </c>
      <c r="AO128" s="453">
        <f t="shared" si="9"/>
        <v>538546.12972982402</v>
      </c>
    </row>
    <row r="129" spans="1:41" s="63" customFormat="1" ht="13.5" customHeight="1">
      <c r="A129" s="225" t="s">
        <v>844</v>
      </c>
      <c r="B129" s="265">
        <v>75</v>
      </c>
      <c r="C129" s="21">
        <v>413</v>
      </c>
      <c r="D129" s="21">
        <v>180</v>
      </c>
      <c r="E129" s="57">
        <v>9.6999999999999993</v>
      </c>
      <c r="F129" s="57">
        <v>16</v>
      </c>
      <c r="G129" s="21">
        <v>10</v>
      </c>
      <c r="H129" s="413">
        <v>95.2</v>
      </c>
      <c r="I129" s="21">
        <v>381</v>
      </c>
      <c r="J129" s="21">
        <v>361</v>
      </c>
      <c r="K129" s="21" t="s">
        <v>1</v>
      </c>
      <c r="L129" s="33">
        <v>88</v>
      </c>
      <c r="M129" s="227">
        <v>92</v>
      </c>
      <c r="N129" s="219">
        <v>1.51</v>
      </c>
      <c r="O129" s="219">
        <v>20.190000000000001</v>
      </c>
      <c r="P129" s="225" t="s">
        <v>843</v>
      </c>
      <c r="Q129" s="230">
        <v>50</v>
      </c>
      <c r="R129" s="33">
        <v>27460</v>
      </c>
      <c r="S129" s="33">
        <v>1330</v>
      </c>
      <c r="T129" s="33">
        <v>1510</v>
      </c>
      <c r="U129" s="219">
        <v>16.98</v>
      </c>
      <c r="V129" s="224">
        <v>42.37</v>
      </c>
      <c r="W129" s="33">
        <v>1559</v>
      </c>
      <c r="X129" s="57">
        <v>173.2</v>
      </c>
      <c r="Y129" s="57">
        <v>268.7</v>
      </c>
      <c r="Z129" s="224">
        <v>4.05</v>
      </c>
      <c r="AA129" s="219">
        <v>53.37</v>
      </c>
      <c r="AB129" s="219">
        <v>63.79</v>
      </c>
      <c r="AC129" s="418">
        <v>612.79999999999995</v>
      </c>
      <c r="AD129" s="21">
        <v>1</v>
      </c>
      <c r="AE129" s="21">
        <v>1</v>
      </c>
      <c r="AF129" s="222" t="s">
        <v>19</v>
      </c>
      <c r="AG129" s="21">
        <v>2</v>
      </c>
      <c r="AH129" s="21">
        <v>4</v>
      </c>
      <c r="AI129" s="26" t="s">
        <v>19</v>
      </c>
      <c r="AJ129" s="21"/>
      <c r="AK129" s="453">
        <f t="shared" si="10"/>
        <v>47.886554621848738</v>
      </c>
      <c r="AL129" s="452">
        <f t="shared" si="11"/>
        <v>30.614853016666661</v>
      </c>
      <c r="AM129" s="453">
        <f t="shared" si="12"/>
        <v>166.3912377513889</v>
      </c>
      <c r="AN129" s="453">
        <f t="shared" si="13"/>
        <v>61.229706033333322</v>
      </c>
      <c r="AO129" s="453">
        <f t="shared" si="9"/>
        <v>612783.79200000002</v>
      </c>
    </row>
    <row r="130" spans="1:41" s="414" customFormat="1" ht="13.5" customHeight="1">
      <c r="A130" s="236" t="s">
        <v>842</v>
      </c>
      <c r="B130" s="240">
        <v>85</v>
      </c>
      <c r="C130" s="39">
        <v>417</v>
      </c>
      <c r="D130" s="39">
        <v>181</v>
      </c>
      <c r="E130" s="55">
        <v>10.9</v>
      </c>
      <c r="F130" s="55">
        <v>18.2</v>
      </c>
      <c r="G130" s="39">
        <v>10</v>
      </c>
      <c r="H130" s="415">
        <v>108.3</v>
      </c>
      <c r="I130" s="39">
        <v>380.6</v>
      </c>
      <c r="J130" s="39">
        <v>360.6</v>
      </c>
      <c r="K130" s="39" t="s">
        <v>1</v>
      </c>
      <c r="L130" s="41">
        <v>90</v>
      </c>
      <c r="M130" s="238">
        <v>94</v>
      </c>
      <c r="N130" s="235">
        <v>1.52</v>
      </c>
      <c r="O130" s="235">
        <v>17.87</v>
      </c>
      <c r="P130" s="236" t="s">
        <v>841</v>
      </c>
      <c r="Q130" s="238">
        <v>57</v>
      </c>
      <c r="R130" s="41">
        <v>31530</v>
      </c>
      <c r="S130" s="41">
        <v>1512</v>
      </c>
      <c r="T130" s="41">
        <v>1725</v>
      </c>
      <c r="U130" s="235">
        <v>17.059999999999999</v>
      </c>
      <c r="V130" s="234">
        <v>48.05</v>
      </c>
      <c r="W130" s="41">
        <v>1803</v>
      </c>
      <c r="X130" s="55">
        <v>199.3</v>
      </c>
      <c r="Y130" s="55">
        <v>310.10000000000002</v>
      </c>
      <c r="Z130" s="234">
        <v>4.08</v>
      </c>
      <c r="AA130" s="235">
        <v>59.04</v>
      </c>
      <c r="AB130" s="235">
        <v>93.24</v>
      </c>
      <c r="AC130" s="417">
        <v>715.2</v>
      </c>
      <c r="AD130" s="39">
        <v>1</v>
      </c>
      <c r="AE130" s="39">
        <v>1</v>
      </c>
      <c r="AF130" s="232" t="s">
        <v>19</v>
      </c>
      <c r="AG130" s="39">
        <v>2</v>
      </c>
      <c r="AH130" s="39">
        <v>3</v>
      </c>
      <c r="AI130" s="37" t="s">
        <v>19</v>
      </c>
      <c r="AJ130" s="39"/>
      <c r="AK130" s="453">
        <f t="shared" si="10"/>
        <v>49.220221606648202</v>
      </c>
      <c r="AL130" s="452">
        <f t="shared" si="11"/>
        <v>44.979986353333338</v>
      </c>
      <c r="AM130" s="453">
        <f t="shared" si="12"/>
        <v>248.96623856894439</v>
      </c>
      <c r="AN130" s="453">
        <f t="shared" si="13"/>
        <v>89.959972706666676</v>
      </c>
      <c r="AO130" s="453">
        <f t="shared" si="9"/>
        <v>715164.8651625053</v>
      </c>
    </row>
    <row r="131" spans="1:41" s="63" customFormat="1" ht="13.5" hidden="1" customHeight="1">
      <c r="A131" s="225"/>
      <c r="B131" s="265"/>
      <c r="C131" s="21"/>
      <c r="D131" s="21"/>
      <c r="E131" s="57"/>
      <c r="F131" s="57"/>
      <c r="G131" s="21"/>
      <c r="H131" s="413"/>
      <c r="I131" s="21"/>
      <c r="J131" s="21"/>
      <c r="K131" s="21"/>
      <c r="L131" s="33"/>
      <c r="M131" s="227"/>
      <c r="N131" s="219"/>
      <c r="O131" s="219"/>
      <c r="P131" s="225"/>
      <c r="Q131" s="230"/>
      <c r="R131" s="33"/>
      <c r="S131" s="33"/>
      <c r="T131" s="33"/>
      <c r="U131" s="219"/>
      <c r="V131" s="224"/>
      <c r="W131" s="57"/>
      <c r="X131" s="219"/>
      <c r="Y131" s="57"/>
      <c r="Z131" s="224"/>
      <c r="AA131" s="219"/>
      <c r="AB131" s="219"/>
      <c r="AC131" s="418"/>
      <c r="AD131" s="21"/>
      <c r="AE131" s="21"/>
      <c r="AF131" s="222"/>
      <c r="AG131" s="21"/>
      <c r="AH131" s="21"/>
      <c r="AI131" s="26"/>
      <c r="AJ131" s="21"/>
      <c r="AK131" s="453" t="e">
        <f t="shared" si="10"/>
        <v>#DIV/0!</v>
      </c>
      <c r="AL131" s="452">
        <f t="shared" si="11"/>
        <v>0</v>
      </c>
      <c r="AM131" s="453">
        <f t="shared" si="12"/>
        <v>0</v>
      </c>
      <c r="AN131" s="453">
        <f t="shared" si="13"/>
        <v>0</v>
      </c>
      <c r="AO131" s="453">
        <f t="shared" si="9"/>
        <v>0</v>
      </c>
    </row>
    <row r="132" spans="1:41" s="414" customFormat="1" ht="13.5" customHeight="1">
      <c r="A132" s="236" t="s">
        <v>840</v>
      </c>
      <c r="B132" s="240">
        <v>52</v>
      </c>
      <c r="C132" s="39">
        <v>450</v>
      </c>
      <c r="D132" s="39">
        <v>152</v>
      </c>
      <c r="E132" s="55">
        <v>7.6</v>
      </c>
      <c r="F132" s="55">
        <v>10.8</v>
      </c>
      <c r="G132" s="39">
        <v>10</v>
      </c>
      <c r="H132" s="415">
        <v>66.2</v>
      </c>
      <c r="I132" s="39">
        <v>428.4</v>
      </c>
      <c r="J132" s="39">
        <v>408.4</v>
      </c>
      <c r="K132" s="39" t="s">
        <v>5</v>
      </c>
      <c r="L132" s="41">
        <v>76</v>
      </c>
      <c r="M132" s="238">
        <v>82</v>
      </c>
      <c r="N132" s="235">
        <v>1.48</v>
      </c>
      <c r="O132" s="235">
        <v>28.37</v>
      </c>
      <c r="P132" s="236" t="s">
        <v>839</v>
      </c>
      <c r="Q132" s="238">
        <v>35</v>
      </c>
      <c r="R132" s="41">
        <v>21200</v>
      </c>
      <c r="S132" s="41">
        <v>942</v>
      </c>
      <c r="T132" s="41">
        <v>1088</v>
      </c>
      <c r="U132" s="235">
        <v>17.89</v>
      </c>
      <c r="V132" s="234">
        <v>36.4</v>
      </c>
      <c r="W132" s="55">
        <v>634</v>
      </c>
      <c r="X132" s="235">
        <v>83.43</v>
      </c>
      <c r="Y132" s="55">
        <v>131.5</v>
      </c>
      <c r="Z132" s="234">
        <v>3.09</v>
      </c>
      <c r="AA132" s="235">
        <v>40.92</v>
      </c>
      <c r="AB132" s="235">
        <v>21.24</v>
      </c>
      <c r="AC132" s="417">
        <v>304.8</v>
      </c>
      <c r="AD132" s="39">
        <v>1</v>
      </c>
      <c r="AE132" s="39">
        <v>1</v>
      </c>
      <c r="AF132" s="232" t="s">
        <v>19</v>
      </c>
      <c r="AG132" s="39">
        <v>4</v>
      </c>
      <c r="AH132" s="39">
        <v>4</v>
      </c>
      <c r="AI132" s="37" t="s">
        <v>19</v>
      </c>
      <c r="AJ132" s="39"/>
      <c r="AK132" s="453">
        <f t="shared" si="10"/>
        <v>60.64954682779458</v>
      </c>
      <c r="AL132" s="452">
        <f t="shared" si="11"/>
        <v>9.5958451200000017</v>
      </c>
      <c r="AM132" s="453">
        <f t="shared" si="12"/>
        <v>30.989071744000011</v>
      </c>
      <c r="AN132" s="453">
        <f t="shared" si="13"/>
        <v>19.191690240000003</v>
      </c>
      <c r="AO132" s="453">
        <f t="shared" si="9"/>
        <v>304837.18358630402</v>
      </c>
    </row>
    <row r="133" spans="1:41" s="63" customFormat="1" ht="13.5" customHeight="1">
      <c r="A133" s="225" t="s">
        <v>838</v>
      </c>
      <c r="B133" s="265">
        <v>60</v>
      </c>
      <c r="C133" s="21">
        <v>455</v>
      </c>
      <c r="D133" s="21">
        <v>153</v>
      </c>
      <c r="E133" s="57">
        <v>8</v>
      </c>
      <c r="F133" s="57">
        <v>13.3</v>
      </c>
      <c r="G133" s="21">
        <v>10</v>
      </c>
      <c r="H133" s="413">
        <v>75.8</v>
      </c>
      <c r="I133" s="21">
        <v>428.4</v>
      </c>
      <c r="J133" s="21">
        <v>408.4</v>
      </c>
      <c r="K133" s="21" t="s">
        <v>5</v>
      </c>
      <c r="L133" s="33">
        <v>76</v>
      </c>
      <c r="M133" s="227">
        <v>84</v>
      </c>
      <c r="N133" s="219">
        <v>1.49</v>
      </c>
      <c r="O133" s="219">
        <v>25.01</v>
      </c>
      <c r="P133" s="225" t="s">
        <v>837</v>
      </c>
      <c r="Q133" s="230">
        <v>40</v>
      </c>
      <c r="R133" s="33">
        <v>25480</v>
      </c>
      <c r="S133" s="33">
        <v>1120</v>
      </c>
      <c r="T133" s="33">
        <v>1284</v>
      </c>
      <c r="U133" s="219">
        <v>18.329999999999998</v>
      </c>
      <c r="V133" s="224">
        <v>38.85</v>
      </c>
      <c r="W133" s="57">
        <v>796.1</v>
      </c>
      <c r="X133" s="57">
        <v>104.1</v>
      </c>
      <c r="Y133" s="57">
        <v>163.1</v>
      </c>
      <c r="Z133" s="224">
        <v>3.24</v>
      </c>
      <c r="AA133" s="219">
        <v>46.32</v>
      </c>
      <c r="AB133" s="219">
        <v>33.58</v>
      </c>
      <c r="AC133" s="418">
        <v>387.2</v>
      </c>
      <c r="AD133" s="21">
        <v>1</v>
      </c>
      <c r="AE133" s="21">
        <v>1</v>
      </c>
      <c r="AF133" s="222" t="s">
        <v>19</v>
      </c>
      <c r="AG133" s="21">
        <v>4</v>
      </c>
      <c r="AH133" s="21">
        <v>4</v>
      </c>
      <c r="AI133" s="26" t="s">
        <v>19</v>
      </c>
      <c r="AJ133" s="21"/>
      <c r="AK133" s="453">
        <f t="shared" si="10"/>
        <v>58.106860158311342</v>
      </c>
      <c r="AL133" s="452">
        <f t="shared" si="11"/>
        <v>15.767622033333334</v>
      </c>
      <c r="AM133" s="453">
        <f t="shared" si="12"/>
        <v>58.82903228159028</v>
      </c>
      <c r="AN133" s="453">
        <f t="shared" si="13"/>
        <v>31.535244066666667</v>
      </c>
      <c r="AO133" s="453">
        <f t="shared" si="9"/>
        <v>387230.4405036979</v>
      </c>
    </row>
    <row r="134" spans="1:41" s="414" customFormat="1" ht="13.5" customHeight="1">
      <c r="A134" s="236" t="s">
        <v>836</v>
      </c>
      <c r="B134" s="240">
        <v>68</v>
      </c>
      <c r="C134" s="39">
        <v>459</v>
      </c>
      <c r="D134" s="39">
        <v>154</v>
      </c>
      <c r="E134" s="55">
        <v>9.1</v>
      </c>
      <c r="F134" s="55">
        <v>15.4</v>
      </c>
      <c r="G134" s="39">
        <v>10</v>
      </c>
      <c r="H134" s="415">
        <v>87.3</v>
      </c>
      <c r="I134" s="39">
        <v>428.2</v>
      </c>
      <c r="J134" s="39">
        <v>408.2</v>
      </c>
      <c r="K134" s="39" t="s">
        <v>5</v>
      </c>
      <c r="L134" s="41">
        <v>78</v>
      </c>
      <c r="M134" s="238">
        <v>84</v>
      </c>
      <c r="N134" s="235">
        <v>1.5</v>
      </c>
      <c r="O134" s="235">
        <v>21.88</v>
      </c>
      <c r="P134" s="236" t="s">
        <v>835</v>
      </c>
      <c r="Q134" s="238">
        <v>46</v>
      </c>
      <c r="R134" s="41">
        <v>29680</v>
      </c>
      <c r="S134" s="41">
        <v>1293</v>
      </c>
      <c r="T134" s="41">
        <v>1487</v>
      </c>
      <c r="U134" s="235">
        <v>18.440000000000001</v>
      </c>
      <c r="V134" s="234">
        <v>44.31</v>
      </c>
      <c r="W134" s="55">
        <v>940.5</v>
      </c>
      <c r="X134" s="55">
        <v>122.1</v>
      </c>
      <c r="Y134" s="55">
        <v>192.1</v>
      </c>
      <c r="Z134" s="234">
        <v>3.28</v>
      </c>
      <c r="AA134" s="235">
        <v>51.62</v>
      </c>
      <c r="AB134" s="235">
        <v>51.07</v>
      </c>
      <c r="AC134" s="417">
        <v>461.2</v>
      </c>
      <c r="AD134" s="39">
        <v>1</v>
      </c>
      <c r="AE134" s="39">
        <v>1</v>
      </c>
      <c r="AF134" s="232" t="s">
        <v>19</v>
      </c>
      <c r="AG134" s="39">
        <v>4</v>
      </c>
      <c r="AH134" s="39">
        <v>4</v>
      </c>
      <c r="AI134" s="37" t="s">
        <v>19</v>
      </c>
      <c r="AJ134" s="39"/>
      <c r="AK134" s="453">
        <f t="shared" si="10"/>
        <v>59.16781214203894</v>
      </c>
      <c r="AL134" s="452">
        <f t="shared" si="11"/>
        <v>24.319690126666668</v>
      </c>
      <c r="AM134" s="453">
        <f t="shared" si="12"/>
        <v>93.09645239455557</v>
      </c>
      <c r="AN134" s="453">
        <f t="shared" si="13"/>
        <v>48.639380253333343</v>
      </c>
      <c r="AO134" s="453">
        <f t="shared" si="9"/>
        <v>461163.2769932907</v>
      </c>
    </row>
    <row r="135" spans="1:41" s="63" customFormat="1" ht="13.5" hidden="1" customHeight="1">
      <c r="A135" s="225"/>
      <c r="B135" s="265"/>
      <c r="C135" s="21"/>
      <c r="D135" s="21"/>
      <c r="E135" s="57"/>
      <c r="F135" s="57"/>
      <c r="G135" s="21"/>
      <c r="H135" s="413"/>
      <c r="I135" s="21"/>
      <c r="J135" s="21"/>
      <c r="K135" s="21"/>
      <c r="L135" s="33"/>
      <c r="M135" s="227"/>
      <c r="N135" s="219"/>
      <c r="O135" s="219"/>
      <c r="P135" s="225"/>
      <c r="Q135" s="230"/>
      <c r="R135" s="33"/>
      <c r="S135" s="33"/>
      <c r="T135" s="33"/>
      <c r="U135" s="219"/>
      <c r="V135" s="224"/>
      <c r="W135" s="33"/>
      <c r="X135" s="57"/>
      <c r="Y135" s="57"/>
      <c r="Z135" s="224"/>
      <c r="AA135" s="219"/>
      <c r="AB135" s="219"/>
      <c r="AC135" s="26"/>
      <c r="AD135" s="21"/>
      <c r="AE135" s="21"/>
      <c r="AF135" s="222"/>
      <c r="AG135" s="21"/>
      <c r="AH135" s="21"/>
      <c r="AI135" s="26"/>
      <c r="AJ135" s="21"/>
      <c r="AK135" s="453" t="e">
        <f t="shared" si="10"/>
        <v>#DIV/0!</v>
      </c>
      <c r="AL135" s="452">
        <f t="shared" si="11"/>
        <v>0</v>
      </c>
      <c r="AM135" s="453">
        <f t="shared" si="12"/>
        <v>0</v>
      </c>
      <c r="AN135" s="453">
        <f t="shared" si="13"/>
        <v>0</v>
      </c>
      <c r="AO135" s="453">
        <f t="shared" si="9"/>
        <v>0</v>
      </c>
    </row>
    <row r="136" spans="1:41" s="414" customFormat="1" ht="13.5" customHeight="1">
      <c r="A136" s="236" t="s">
        <v>834</v>
      </c>
      <c r="B136" s="240">
        <v>61</v>
      </c>
      <c r="C136" s="39">
        <v>450</v>
      </c>
      <c r="D136" s="39">
        <v>189</v>
      </c>
      <c r="E136" s="55">
        <v>8.1</v>
      </c>
      <c r="F136" s="55">
        <v>10.8</v>
      </c>
      <c r="G136" s="39">
        <v>10</v>
      </c>
      <c r="H136" s="415">
        <v>76.400000000000006</v>
      </c>
      <c r="I136" s="39">
        <v>428.4</v>
      </c>
      <c r="J136" s="39">
        <v>408.4</v>
      </c>
      <c r="K136" s="39" t="s">
        <v>81</v>
      </c>
      <c r="L136" s="41">
        <v>92</v>
      </c>
      <c r="M136" s="238">
        <v>96</v>
      </c>
      <c r="N136" s="235">
        <v>1.62</v>
      </c>
      <c r="O136" s="235">
        <v>27.06</v>
      </c>
      <c r="P136" s="236" t="s">
        <v>833</v>
      </c>
      <c r="Q136" s="238">
        <v>41</v>
      </c>
      <c r="R136" s="41">
        <v>25380</v>
      </c>
      <c r="S136" s="41">
        <v>1128</v>
      </c>
      <c r="T136" s="41">
        <v>1286</v>
      </c>
      <c r="U136" s="235">
        <v>18.23</v>
      </c>
      <c r="V136" s="234">
        <v>38.590000000000003</v>
      </c>
      <c r="W136" s="55">
        <v>1217.5</v>
      </c>
      <c r="X136" s="55">
        <v>128.80000000000001</v>
      </c>
      <c r="Y136" s="55">
        <v>200.5</v>
      </c>
      <c r="Z136" s="234">
        <v>3.99</v>
      </c>
      <c r="AA136" s="235">
        <v>41.42</v>
      </c>
      <c r="AB136" s="235">
        <v>26.02</v>
      </c>
      <c r="AC136" s="37">
        <v>586</v>
      </c>
      <c r="AD136" s="39">
        <v>1</v>
      </c>
      <c r="AE136" s="39">
        <v>2</v>
      </c>
      <c r="AF136" s="232" t="s">
        <v>19</v>
      </c>
      <c r="AG136" s="39">
        <v>4</v>
      </c>
      <c r="AH136" s="39">
        <v>4</v>
      </c>
      <c r="AI136" s="37" t="s">
        <v>19</v>
      </c>
      <c r="AJ136" s="39"/>
      <c r="AK136" s="453">
        <f t="shared" si="10"/>
        <v>56.675392670157088</v>
      </c>
      <c r="AL136" s="452">
        <f t="shared" si="11"/>
        <v>11.826333720000001</v>
      </c>
      <c r="AM136" s="453">
        <f t="shared" si="12"/>
        <v>59.384280222000015</v>
      </c>
      <c r="AN136" s="453">
        <f t="shared" si="13"/>
        <v>23.652667440000002</v>
      </c>
      <c r="AO136" s="453">
        <f t="shared" si="9"/>
        <v>586033.69762627198</v>
      </c>
    </row>
    <row r="137" spans="1:41" s="63" customFormat="1" ht="13.5" customHeight="1">
      <c r="A137" s="225" t="s">
        <v>832</v>
      </c>
      <c r="B137" s="265">
        <v>67</v>
      </c>
      <c r="C137" s="21">
        <v>454</v>
      </c>
      <c r="D137" s="21">
        <v>190</v>
      </c>
      <c r="E137" s="57">
        <v>8.5</v>
      </c>
      <c r="F137" s="57">
        <v>12.7</v>
      </c>
      <c r="G137" s="21">
        <v>10</v>
      </c>
      <c r="H137" s="413">
        <v>85.5</v>
      </c>
      <c r="I137" s="21">
        <v>428.6</v>
      </c>
      <c r="J137" s="21">
        <v>408.6</v>
      </c>
      <c r="K137" s="21" t="s">
        <v>81</v>
      </c>
      <c r="L137" s="33">
        <v>92</v>
      </c>
      <c r="M137" s="227">
        <v>96</v>
      </c>
      <c r="N137" s="219">
        <v>1.63</v>
      </c>
      <c r="O137" s="219">
        <v>24.33</v>
      </c>
      <c r="P137" s="225" t="s">
        <v>831</v>
      </c>
      <c r="Q137" s="230">
        <v>45</v>
      </c>
      <c r="R137" s="33">
        <v>29470</v>
      </c>
      <c r="S137" s="33">
        <v>1298</v>
      </c>
      <c r="T137" s="33">
        <v>1473</v>
      </c>
      <c r="U137" s="219">
        <v>18.559999999999999</v>
      </c>
      <c r="V137" s="224">
        <v>40.909999999999997</v>
      </c>
      <c r="W137" s="57">
        <v>1454.4</v>
      </c>
      <c r="X137" s="57">
        <v>153.1</v>
      </c>
      <c r="Y137" s="57">
        <v>237.5</v>
      </c>
      <c r="Z137" s="224">
        <v>4.12</v>
      </c>
      <c r="AA137" s="219">
        <v>45.62</v>
      </c>
      <c r="AB137" s="219">
        <v>37.46</v>
      </c>
      <c r="AC137" s="26">
        <v>706.8</v>
      </c>
      <c r="AD137" s="21">
        <v>1</v>
      </c>
      <c r="AE137" s="21">
        <v>1</v>
      </c>
      <c r="AF137" s="222" t="s">
        <v>19</v>
      </c>
      <c r="AG137" s="21">
        <v>4</v>
      </c>
      <c r="AH137" s="21">
        <v>4</v>
      </c>
      <c r="AI137" s="26" t="s">
        <v>19</v>
      </c>
      <c r="AJ137" s="21"/>
      <c r="AK137" s="453">
        <f t="shared" si="10"/>
        <v>54.719298245614034</v>
      </c>
      <c r="AL137" s="452">
        <f t="shared" si="11"/>
        <v>17.489981708333332</v>
      </c>
      <c r="AM137" s="453">
        <f t="shared" si="12"/>
        <v>97.944872704861098</v>
      </c>
      <c r="AN137" s="453">
        <f t="shared" si="13"/>
        <v>34.979963416666664</v>
      </c>
      <c r="AO137" s="453">
        <f t="shared" si="9"/>
        <v>706840.03057987487</v>
      </c>
    </row>
    <row r="138" spans="1:41" s="414" customFormat="1" ht="13.5" customHeight="1">
      <c r="A138" s="236" t="s">
        <v>830</v>
      </c>
      <c r="B138" s="240">
        <v>74</v>
      </c>
      <c r="C138" s="39">
        <v>457</v>
      </c>
      <c r="D138" s="39">
        <v>190</v>
      </c>
      <c r="E138" s="55">
        <v>9</v>
      </c>
      <c r="F138" s="55">
        <v>14.5</v>
      </c>
      <c r="G138" s="39">
        <v>10</v>
      </c>
      <c r="H138" s="415">
        <v>94.6</v>
      </c>
      <c r="I138" s="39">
        <v>428</v>
      </c>
      <c r="J138" s="39">
        <v>408</v>
      </c>
      <c r="K138" s="39" t="s">
        <v>81</v>
      </c>
      <c r="L138" s="41">
        <v>92</v>
      </c>
      <c r="M138" s="238">
        <v>96</v>
      </c>
      <c r="N138" s="235">
        <v>1.64</v>
      </c>
      <c r="O138" s="235">
        <v>22.08</v>
      </c>
      <c r="P138" s="236" t="s">
        <v>829</v>
      </c>
      <c r="Q138" s="238">
        <v>50</v>
      </c>
      <c r="R138" s="41">
        <v>33260</v>
      </c>
      <c r="S138" s="41">
        <v>1456</v>
      </c>
      <c r="T138" s="41">
        <v>1650</v>
      </c>
      <c r="U138" s="235">
        <v>18.75</v>
      </c>
      <c r="V138" s="234">
        <v>43.67</v>
      </c>
      <c r="W138" s="41">
        <v>1661</v>
      </c>
      <c r="X138" s="55">
        <v>174.8</v>
      </c>
      <c r="Y138" s="55">
        <v>271</v>
      </c>
      <c r="Z138" s="234">
        <v>4.1900000000000004</v>
      </c>
      <c r="AA138" s="235">
        <v>49.74</v>
      </c>
      <c r="AB138" s="235">
        <v>52.03</v>
      </c>
      <c r="AC138" s="37">
        <v>811.4</v>
      </c>
      <c r="AD138" s="39">
        <v>1</v>
      </c>
      <c r="AE138" s="39">
        <v>1</v>
      </c>
      <c r="AF138" s="232" t="s">
        <v>19</v>
      </c>
      <c r="AG138" s="39">
        <v>4</v>
      </c>
      <c r="AH138" s="39">
        <v>4</v>
      </c>
      <c r="AI138" s="37" t="s">
        <v>19</v>
      </c>
      <c r="AJ138" s="39"/>
      <c r="AK138" s="453">
        <f t="shared" si="10"/>
        <v>54.081395348837198</v>
      </c>
      <c r="AL138" s="452">
        <f t="shared" si="11"/>
        <v>24.684333333333331</v>
      </c>
      <c r="AM138" s="453">
        <f t="shared" si="12"/>
        <v>145.65996788194448</v>
      </c>
      <c r="AN138" s="453">
        <f t="shared" si="13"/>
        <v>49.368666666666662</v>
      </c>
      <c r="AO138" s="453">
        <f t="shared" si="9"/>
        <v>811417.02070312493</v>
      </c>
    </row>
    <row r="139" spans="1:41" s="63" customFormat="1" ht="13.5" customHeight="1">
      <c r="A139" s="225" t="s">
        <v>828</v>
      </c>
      <c r="B139" s="265">
        <v>82</v>
      </c>
      <c r="C139" s="21">
        <v>460</v>
      </c>
      <c r="D139" s="21">
        <v>191</v>
      </c>
      <c r="E139" s="57">
        <v>9.9</v>
      </c>
      <c r="F139" s="57">
        <v>16</v>
      </c>
      <c r="G139" s="21">
        <v>10</v>
      </c>
      <c r="H139" s="413">
        <v>104.4</v>
      </c>
      <c r="I139" s="21">
        <v>428</v>
      </c>
      <c r="J139" s="21">
        <v>408</v>
      </c>
      <c r="K139" s="21" t="s">
        <v>81</v>
      </c>
      <c r="L139" s="33">
        <v>92</v>
      </c>
      <c r="M139" s="227">
        <v>98</v>
      </c>
      <c r="N139" s="219">
        <v>1.65</v>
      </c>
      <c r="O139" s="219">
        <v>20.100000000000001</v>
      </c>
      <c r="P139" s="225" t="s">
        <v>827</v>
      </c>
      <c r="Q139" s="230">
        <v>55</v>
      </c>
      <c r="R139" s="33">
        <v>37000</v>
      </c>
      <c r="S139" s="33">
        <v>1608</v>
      </c>
      <c r="T139" s="33">
        <v>1829</v>
      </c>
      <c r="U139" s="219">
        <v>18.829999999999998</v>
      </c>
      <c r="V139" s="224">
        <v>48.06</v>
      </c>
      <c r="W139" s="33">
        <v>1862</v>
      </c>
      <c r="X139" s="57">
        <v>195</v>
      </c>
      <c r="Y139" s="57">
        <v>303</v>
      </c>
      <c r="Z139" s="224">
        <v>4.22</v>
      </c>
      <c r="AA139" s="219">
        <v>53.63</v>
      </c>
      <c r="AB139" s="219">
        <v>69.55</v>
      </c>
      <c r="AC139" s="26">
        <v>915.7</v>
      </c>
      <c r="AD139" s="21">
        <v>1</v>
      </c>
      <c r="AE139" s="21">
        <v>1</v>
      </c>
      <c r="AF139" s="222" t="s">
        <v>19</v>
      </c>
      <c r="AG139" s="21">
        <v>3</v>
      </c>
      <c r="AH139" s="21">
        <v>4</v>
      </c>
      <c r="AI139" s="26" t="s">
        <v>19</v>
      </c>
      <c r="AJ139" s="21"/>
      <c r="AK139" s="453">
        <f t="shared" si="10"/>
        <v>54.808429118773958</v>
      </c>
      <c r="AL139" s="452">
        <f t="shared" si="11"/>
        <v>33.258079266666662</v>
      </c>
      <c r="AM139" s="453">
        <f t="shared" si="12"/>
        <v>198.79557060555553</v>
      </c>
      <c r="AN139" s="453">
        <f t="shared" si="13"/>
        <v>66.516158533333339</v>
      </c>
      <c r="AO139" s="453">
        <f t="shared" si="9"/>
        <v>915745.47830399999</v>
      </c>
    </row>
    <row r="140" spans="1:41" s="414" customFormat="1" ht="13.5" customHeight="1">
      <c r="A140" s="236" t="s">
        <v>826</v>
      </c>
      <c r="B140" s="240">
        <v>89</v>
      </c>
      <c r="C140" s="39">
        <v>463</v>
      </c>
      <c r="D140" s="39">
        <v>192</v>
      </c>
      <c r="E140" s="55">
        <v>10.5</v>
      </c>
      <c r="F140" s="55">
        <v>17.7</v>
      </c>
      <c r="G140" s="39">
        <v>10</v>
      </c>
      <c r="H140" s="415">
        <v>113.9</v>
      </c>
      <c r="I140" s="39">
        <v>427.6</v>
      </c>
      <c r="J140" s="39">
        <v>407.6</v>
      </c>
      <c r="K140" s="39" t="s">
        <v>81</v>
      </c>
      <c r="L140" s="41">
        <v>94</v>
      </c>
      <c r="M140" s="238">
        <v>98</v>
      </c>
      <c r="N140" s="235">
        <v>1.66</v>
      </c>
      <c r="O140" s="235">
        <v>18.52</v>
      </c>
      <c r="P140" s="236" t="s">
        <v>825</v>
      </c>
      <c r="Q140" s="238">
        <v>60</v>
      </c>
      <c r="R140" s="41">
        <v>40960</v>
      </c>
      <c r="S140" s="41">
        <v>1769</v>
      </c>
      <c r="T140" s="41">
        <v>2013</v>
      </c>
      <c r="U140" s="235">
        <v>18.96</v>
      </c>
      <c r="V140" s="234">
        <v>51.33</v>
      </c>
      <c r="W140" s="41">
        <v>2093</v>
      </c>
      <c r="X140" s="55">
        <v>218</v>
      </c>
      <c r="Y140" s="55">
        <v>338.8</v>
      </c>
      <c r="Z140" s="234">
        <v>4.29</v>
      </c>
      <c r="AA140" s="235">
        <v>57.66</v>
      </c>
      <c r="AB140" s="235">
        <v>91.36</v>
      </c>
      <c r="AC140" s="37">
        <v>1035</v>
      </c>
      <c r="AD140" s="39">
        <v>1</v>
      </c>
      <c r="AE140" s="39">
        <v>1</v>
      </c>
      <c r="AF140" s="232" t="s">
        <v>19</v>
      </c>
      <c r="AG140" s="39">
        <v>3</v>
      </c>
      <c r="AH140" s="39">
        <v>4</v>
      </c>
      <c r="AI140" s="37" t="s">
        <v>19</v>
      </c>
      <c r="AJ140" s="39"/>
      <c r="AK140" s="453">
        <f t="shared" si="10"/>
        <v>54.766022827041247</v>
      </c>
      <c r="AL140" s="452">
        <f t="shared" si="11"/>
        <v>44.080998074999997</v>
      </c>
      <c r="AM140" s="453">
        <f t="shared" si="12"/>
        <v>273.27525132224997</v>
      </c>
      <c r="AN140" s="453">
        <f t="shared" si="13"/>
        <v>88.161996149999993</v>
      </c>
      <c r="AO140" s="453">
        <f t="shared" si="9"/>
        <v>1035073.2881756159</v>
      </c>
    </row>
    <row r="141" spans="1:41" s="63" customFormat="1" ht="13.5" customHeight="1">
      <c r="A141" s="225" t="s">
        <v>824</v>
      </c>
      <c r="B141" s="265">
        <v>97</v>
      </c>
      <c r="C141" s="21">
        <v>466</v>
      </c>
      <c r="D141" s="21">
        <v>193</v>
      </c>
      <c r="E141" s="57">
        <v>11.4</v>
      </c>
      <c r="F141" s="57">
        <v>19</v>
      </c>
      <c r="G141" s="21">
        <v>10</v>
      </c>
      <c r="H141" s="413">
        <v>123.5</v>
      </c>
      <c r="I141" s="21">
        <v>427.8</v>
      </c>
      <c r="J141" s="21">
        <v>407.8</v>
      </c>
      <c r="K141" s="21" t="s">
        <v>81</v>
      </c>
      <c r="L141" s="33">
        <v>94</v>
      </c>
      <c r="M141" s="227">
        <v>100</v>
      </c>
      <c r="N141" s="219">
        <v>1.66</v>
      </c>
      <c r="O141" s="219">
        <v>17.170000000000002</v>
      </c>
      <c r="P141" s="225" t="s">
        <v>823</v>
      </c>
      <c r="Q141" s="230">
        <v>65</v>
      </c>
      <c r="R141" s="33">
        <v>44680</v>
      </c>
      <c r="S141" s="33">
        <v>1917</v>
      </c>
      <c r="T141" s="33">
        <v>2189</v>
      </c>
      <c r="U141" s="219">
        <v>19.02</v>
      </c>
      <c r="V141" s="224">
        <v>55.76</v>
      </c>
      <c r="W141" s="33">
        <v>2282</v>
      </c>
      <c r="X141" s="57">
        <v>237.8</v>
      </c>
      <c r="Y141" s="57">
        <v>370.4</v>
      </c>
      <c r="Z141" s="224">
        <v>4.3099999999999996</v>
      </c>
      <c r="AA141" s="219">
        <v>61.35</v>
      </c>
      <c r="AB141" s="57">
        <v>113.9</v>
      </c>
      <c r="AC141" s="26">
        <v>1137</v>
      </c>
      <c r="AD141" s="21">
        <v>1</v>
      </c>
      <c r="AE141" s="21">
        <v>1</v>
      </c>
      <c r="AF141" s="222" t="s">
        <v>19</v>
      </c>
      <c r="AG141" s="21">
        <v>2</v>
      </c>
      <c r="AH141" s="21">
        <v>4</v>
      </c>
      <c r="AI141" s="26" t="s">
        <v>19</v>
      </c>
      <c r="AJ141" s="21"/>
      <c r="AK141" s="453">
        <f t="shared" si="10"/>
        <v>55.753036437246983</v>
      </c>
      <c r="AL141" s="452">
        <f t="shared" si="11"/>
        <v>55.163736133333337</v>
      </c>
      <c r="AM141" s="453">
        <f t="shared" si="12"/>
        <v>343.34855553194444</v>
      </c>
      <c r="AN141" s="453">
        <f t="shared" si="13"/>
        <v>110.32747226666667</v>
      </c>
      <c r="AO141" s="453">
        <f t="shared" si="9"/>
        <v>1137180.3130061249</v>
      </c>
    </row>
    <row r="142" spans="1:41" s="414" customFormat="1" ht="13.5" customHeight="1">
      <c r="A142" s="236" t="s">
        <v>822</v>
      </c>
      <c r="B142" s="238">
        <v>106</v>
      </c>
      <c r="C142" s="39">
        <v>469</v>
      </c>
      <c r="D142" s="39">
        <v>194</v>
      </c>
      <c r="E142" s="55">
        <v>12.6</v>
      </c>
      <c r="F142" s="55">
        <v>20.6</v>
      </c>
      <c r="G142" s="39">
        <v>10</v>
      </c>
      <c r="H142" s="415">
        <v>134.6</v>
      </c>
      <c r="I142" s="39">
        <v>427.8</v>
      </c>
      <c r="J142" s="39">
        <v>407.8</v>
      </c>
      <c r="K142" s="39" t="s">
        <v>81</v>
      </c>
      <c r="L142" s="41">
        <v>96</v>
      </c>
      <c r="M142" s="238">
        <v>100</v>
      </c>
      <c r="N142" s="235">
        <v>1.67</v>
      </c>
      <c r="O142" s="235">
        <v>15.83</v>
      </c>
      <c r="P142" s="236" t="s">
        <v>821</v>
      </c>
      <c r="Q142" s="238">
        <v>71</v>
      </c>
      <c r="R142" s="41">
        <v>48790</v>
      </c>
      <c r="S142" s="41">
        <v>2081</v>
      </c>
      <c r="T142" s="41">
        <v>2385</v>
      </c>
      <c r="U142" s="235">
        <v>19.04</v>
      </c>
      <c r="V142" s="234">
        <v>61.34</v>
      </c>
      <c r="W142" s="41">
        <v>2515</v>
      </c>
      <c r="X142" s="55">
        <v>259.2</v>
      </c>
      <c r="Y142" s="55">
        <v>405.3</v>
      </c>
      <c r="Z142" s="234">
        <v>4.32</v>
      </c>
      <c r="AA142" s="235">
        <v>65.489999999999995</v>
      </c>
      <c r="AB142" s="55">
        <v>146.6</v>
      </c>
      <c r="AC142" s="37">
        <v>1260</v>
      </c>
      <c r="AD142" s="39">
        <v>1</v>
      </c>
      <c r="AE142" s="39">
        <v>1</v>
      </c>
      <c r="AF142" s="232" t="s">
        <v>19</v>
      </c>
      <c r="AG142" s="39">
        <v>1</v>
      </c>
      <c r="AH142" s="39">
        <v>3</v>
      </c>
      <c r="AI142" s="37" t="s">
        <v>19</v>
      </c>
      <c r="AJ142" s="39"/>
      <c r="AK142" s="453">
        <f t="shared" si="10"/>
        <v>57.308320950965808</v>
      </c>
      <c r="AL142" s="452">
        <f t="shared" si="11"/>
        <v>71.479886773333348</v>
      </c>
      <c r="AM142" s="453">
        <f t="shared" si="12"/>
        <v>444.49131384044455</v>
      </c>
      <c r="AN142" s="453">
        <f t="shared" si="13"/>
        <v>142.9597735466667</v>
      </c>
      <c r="AO142" s="453">
        <f t="shared" si="9"/>
        <v>1260063.3394504422</v>
      </c>
    </row>
    <row r="143" spans="1:41" s="63" customFormat="1" ht="13.5" hidden="1" customHeight="1">
      <c r="A143" s="225"/>
      <c r="B143" s="230"/>
      <c r="C143" s="21"/>
      <c r="D143" s="21"/>
      <c r="E143" s="57"/>
      <c r="F143" s="57"/>
      <c r="G143" s="21"/>
      <c r="H143" s="413"/>
      <c r="I143" s="21"/>
      <c r="J143" s="21"/>
      <c r="K143" s="21"/>
      <c r="L143" s="33"/>
      <c r="M143" s="227"/>
      <c r="N143" s="219"/>
      <c r="O143" s="219"/>
      <c r="P143" s="225"/>
      <c r="Q143" s="230"/>
      <c r="R143" s="33"/>
      <c r="S143" s="33"/>
      <c r="T143" s="33"/>
      <c r="U143" s="219"/>
      <c r="V143" s="224"/>
      <c r="W143" s="33"/>
      <c r="X143" s="57"/>
      <c r="Y143" s="57"/>
      <c r="Z143" s="224"/>
      <c r="AA143" s="219"/>
      <c r="AB143" s="57"/>
      <c r="AC143" s="26"/>
      <c r="AD143" s="21"/>
      <c r="AE143" s="21"/>
      <c r="AF143" s="222"/>
      <c r="AG143" s="21"/>
      <c r="AH143" s="21"/>
      <c r="AI143" s="26"/>
      <c r="AJ143" s="21"/>
      <c r="AK143" s="453" t="e">
        <f t="shared" si="10"/>
        <v>#DIV/0!</v>
      </c>
      <c r="AL143" s="452">
        <f t="shared" si="11"/>
        <v>0</v>
      </c>
      <c r="AM143" s="453">
        <f t="shared" si="12"/>
        <v>0</v>
      </c>
      <c r="AN143" s="453">
        <f t="shared" si="13"/>
        <v>0</v>
      </c>
      <c r="AO143" s="453">
        <f t="shared" si="9"/>
        <v>0</v>
      </c>
    </row>
    <row r="144" spans="1:41" s="414" customFormat="1" ht="13.5" customHeight="1">
      <c r="A144" s="236" t="s">
        <v>820</v>
      </c>
      <c r="B144" s="238">
        <v>113</v>
      </c>
      <c r="C144" s="39">
        <v>463</v>
      </c>
      <c r="D144" s="39">
        <v>280</v>
      </c>
      <c r="E144" s="55">
        <v>10.8</v>
      </c>
      <c r="F144" s="55">
        <v>17.3</v>
      </c>
      <c r="G144" s="39">
        <v>10</v>
      </c>
      <c r="H144" s="415">
        <v>144</v>
      </c>
      <c r="I144" s="39">
        <v>428.4</v>
      </c>
      <c r="J144" s="39">
        <v>408.4</v>
      </c>
      <c r="K144" s="39" t="s">
        <v>74</v>
      </c>
      <c r="L144" s="41">
        <v>90</v>
      </c>
      <c r="M144" s="238">
        <v>174</v>
      </c>
      <c r="N144" s="235">
        <v>2.0099999999999998</v>
      </c>
      <c r="O144" s="235">
        <v>17.760000000000002</v>
      </c>
      <c r="P144" s="236" t="s">
        <v>819</v>
      </c>
      <c r="Q144" s="238">
        <v>76</v>
      </c>
      <c r="R144" s="41">
        <v>55600</v>
      </c>
      <c r="S144" s="41">
        <v>2402</v>
      </c>
      <c r="T144" s="41">
        <v>2673</v>
      </c>
      <c r="U144" s="235">
        <v>19.649999999999999</v>
      </c>
      <c r="V144" s="234">
        <v>52.45</v>
      </c>
      <c r="W144" s="41">
        <v>6335</v>
      </c>
      <c r="X144" s="55">
        <v>452.5</v>
      </c>
      <c r="Y144" s="55">
        <v>691.3</v>
      </c>
      <c r="Z144" s="234">
        <v>6.63</v>
      </c>
      <c r="AA144" s="235">
        <v>57.12</v>
      </c>
      <c r="AB144" s="55">
        <v>118.8</v>
      </c>
      <c r="AC144" s="37">
        <v>3143</v>
      </c>
      <c r="AD144" s="39">
        <v>1</v>
      </c>
      <c r="AE144" s="39">
        <v>1</v>
      </c>
      <c r="AF144" s="232" t="s">
        <v>19</v>
      </c>
      <c r="AG144" s="39">
        <v>2</v>
      </c>
      <c r="AH144" s="39">
        <v>4</v>
      </c>
      <c r="AI144" s="37" t="s">
        <v>19</v>
      </c>
      <c r="AJ144" s="39"/>
      <c r="AK144" s="453">
        <f t="shared" si="10"/>
        <v>45.874999999999986</v>
      </c>
      <c r="AL144" s="452">
        <f t="shared" si="11"/>
        <v>57.682919306666683</v>
      </c>
      <c r="AM144" s="453">
        <f t="shared" si="12"/>
        <v>790.09398827555572</v>
      </c>
      <c r="AN144" s="453">
        <f t="shared" si="13"/>
        <v>115.36583861333334</v>
      </c>
      <c r="AO144" s="453">
        <f t="shared" ref="AO144:AO157" si="14">(((C144-F144)^2/100*D144^3/1000*F144/10)/24)</f>
        <v>3143360.7328293337</v>
      </c>
    </row>
    <row r="145" spans="1:41" s="63" customFormat="1" ht="13.5" customHeight="1">
      <c r="A145" s="225" t="s">
        <v>818</v>
      </c>
      <c r="B145" s="230">
        <v>128</v>
      </c>
      <c r="C145" s="21">
        <v>467</v>
      </c>
      <c r="D145" s="21">
        <v>282</v>
      </c>
      <c r="E145" s="57">
        <v>12.2</v>
      </c>
      <c r="F145" s="57">
        <v>19.600000000000001</v>
      </c>
      <c r="G145" s="21">
        <v>10</v>
      </c>
      <c r="H145" s="413">
        <v>163.6</v>
      </c>
      <c r="I145" s="21">
        <v>427.8</v>
      </c>
      <c r="J145" s="21">
        <v>407.8</v>
      </c>
      <c r="K145" s="21" t="s">
        <v>74</v>
      </c>
      <c r="L145" s="33">
        <v>90</v>
      </c>
      <c r="M145" s="227">
        <v>176</v>
      </c>
      <c r="N145" s="219">
        <v>2.02</v>
      </c>
      <c r="O145" s="219">
        <v>15.74</v>
      </c>
      <c r="P145" s="225" t="s">
        <v>817</v>
      </c>
      <c r="Q145" s="230">
        <v>86</v>
      </c>
      <c r="R145" s="33">
        <v>63690</v>
      </c>
      <c r="S145" s="33">
        <v>2728</v>
      </c>
      <c r="T145" s="33">
        <v>3049</v>
      </c>
      <c r="U145" s="219">
        <v>19.73</v>
      </c>
      <c r="V145" s="224">
        <v>59.32</v>
      </c>
      <c r="W145" s="33">
        <v>7333</v>
      </c>
      <c r="X145" s="57">
        <v>520.1</v>
      </c>
      <c r="Y145" s="57">
        <v>795.9</v>
      </c>
      <c r="Z145" s="224">
        <v>6.7</v>
      </c>
      <c r="AA145" s="219">
        <v>63.11</v>
      </c>
      <c r="AB145" s="57">
        <v>172.6</v>
      </c>
      <c r="AC145" s="26">
        <v>3666</v>
      </c>
      <c r="AD145" s="21">
        <v>1</v>
      </c>
      <c r="AE145" s="21">
        <v>1</v>
      </c>
      <c r="AF145" s="222" t="s">
        <v>19</v>
      </c>
      <c r="AG145" s="21">
        <v>2</v>
      </c>
      <c r="AH145" s="21">
        <v>3</v>
      </c>
      <c r="AI145" s="26" t="s">
        <v>19</v>
      </c>
      <c r="AJ145" s="21"/>
      <c r="AK145" s="453">
        <f t="shared" si="10"/>
        <v>47.130806845965765</v>
      </c>
      <c r="AL145" s="452">
        <f t="shared" si="11"/>
        <v>84.317811653333351</v>
      </c>
      <c r="AM145" s="453">
        <f t="shared" si="12"/>
        <v>1173.7368719631113</v>
      </c>
      <c r="AN145" s="453">
        <f t="shared" si="13"/>
        <v>168.6356233066667</v>
      </c>
      <c r="AO145" s="453">
        <f t="shared" si="14"/>
        <v>3665929.5455418718</v>
      </c>
    </row>
    <row r="146" spans="1:41" s="414" customFormat="1" ht="13.5" customHeight="1">
      <c r="A146" s="236" t="s">
        <v>816</v>
      </c>
      <c r="B146" s="238">
        <v>144</v>
      </c>
      <c r="C146" s="39">
        <v>472</v>
      </c>
      <c r="D146" s="39">
        <v>283</v>
      </c>
      <c r="E146" s="55">
        <v>13.6</v>
      </c>
      <c r="F146" s="55">
        <v>22.1</v>
      </c>
      <c r="G146" s="39">
        <v>10</v>
      </c>
      <c r="H146" s="415">
        <v>184.1</v>
      </c>
      <c r="I146" s="39">
        <v>427.8</v>
      </c>
      <c r="J146" s="39">
        <v>407.8</v>
      </c>
      <c r="K146" s="39" t="s">
        <v>74</v>
      </c>
      <c r="L146" s="41">
        <v>92</v>
      </c>
      <c r="M146" s="238">
        <v>178</v>
      </c>
      <c r="N146" s="235">
        <v>2.0299999999999998</v>
      </c>
      <c r="O146" s="235">
        <v>14.06</v>
      </c>
      <c r="P146" s="236" t="s">
        <v>815</v>
      </c>
      <c r="Q146" s="238">
        <v>97</v>
      </c>
      <c r="R146" s="41">
        <v>72600</v>
      </c>
      <c r="S146" s="41">
        <v>3076</v>
      </c>
      <c r="T146" s="41">
        <v>3454</v>
      </c>
      <c r="U146" s="235">
        <v>19.86</v>
      </c>
      <c r="V146" s="234">
        <v>66.42</v>
      </c>
      <c r="W146" s="41">
        <v>8358</v>
      </c>
      <c r="X146" s="55">
        <v>590.70000000000005</v>
      </c>
      <c r="Y146" s="55">
        <v>905.5</v>
      </c>
      <c r="Z146" s="234">
        <v>6.74</v>
      </c>
      <c r="AA146" s="235">
        <v>69.510000000000005</v>
      </c>
      <c r="AB146" s="55">
        <v>245.5</v>
      </c>
      <c r="AC146" s="37">
        <v>4224</v>
      </c>
      <c r="AD146" s="39">
        <v>1</v>
      </c>
      <c r="AE146" s="39">
        <v>1</v>
      </c>
      <c r="AF146" s="232" t="s">
        <v>19</v>
      </c>
      <c r="AG146" s="39">
        <v>1</v>
      </c>
      <c r="AH146" s="39">
        <v>2</v>
      </c>
      <c r="AI146" s="37" t="s">
        <v>19</v>
      </c>
      <c r="AJ146" s="39"/>
      <c r="AK146" s="453">
        <f t="shared" si="10"/>
        <v>48.384573601303664</v>
      </c>
      <c r="AL146" s="452">
        <f t="shared" si="11"/>
        <v>120.68381634000002</v>
      </c>
      <c r="AM146" s="453">
        <f t="shared" si="12"/>
        <v>1700.4945746381047</v>
      </c>
      <c r="AN146" s="453">
        <f t="shared" si="13"/>
        <v>241.36763268000004</v>
      </c>
      <c r="AO146" s="453">
        <f t="shared" si="14"/>
        <v>4224470.9197422219</v>
      </c>
    </row>
    <row r="147" spans="1:41" s="63" customFormat="1" ht="13.5" customHeight="1">
      <c r="A147" s="225" t="s">
        <v>814</v>
      </c>
      <c r="B147" s="230">
        <v>158</v>
      </c>
      <c r="C147" s="21">
        <v>476</v>
      </c>
      <c r="D147" s="21">
        <v>284</v>
      </c>
      <c r="E147" s="57">
        <v>15</v>
      </c>
      <c r="F147" s="57">
        <v>23.9</v>
      </c>
      <c r="G147" s="21">
        <v>10</v>
      </c>
      <c r="H147" s="413">
        <v>200.8</v>
      </c>
      <c r="I147" s="21">
        <v>428.2</v>
      </c>
      <c r="J147" s="21">
        <v>408.2</v>
      </c>
      <c r="K147" s="21" t="s">
        <v>74</v>
      </c>
      <c r="L147" s="33">
        <v>94</v>
      </c>
      <c r="M147" s="227">
        <v>178</v>
      </c>
      <c r="N147" s="219">
        <v>2.04</v>
      </c>
      <c r="O147" s="219">
        <v>12.95</v>
      </c>
      <c r="P147" s="225" t="s">
        <v>813</v>
      </c>
      <c r="Q147" s="230">
        <v>106</v>
      </c>
      <c r="R147" s="33">
        <v>79620</v>
      </c>
      <c r="S147" s="33">
        <v>3346</v>
      </c>
      <c r="T147" s="33">
        <v>3774</v>
      </c>
      <c r="U147" s="219">
        <v>19.91</v>
      </c>
      <c r="V147" s="224">
        <v>73.41</v>
      </c>
      <c r="W147" s="33">
        <v>9137</v>
      </c>
      <c r="X147" s="57">
        <v>643.5</v>
      </c>
      <c r="Y147" s="57">
        <v>988.7</v>
      </c>
      <c r="Z147" s="224">
        <v>6.75</v>
      </c>
      <c r="AA147" s="219">
        <v>74.510000000000005</v>
      </c>
      <c r="AB147" s="57">
        <v>314.10000000000002</v>
      </c>
      <c r="AC147" s="26">
        <v>4662</v>
      </c>
      <c r="AD147" s="21">
        <v>1</v>
      </c>
      <c r="AE147" s="21">
        <v>1</v>
      </c>
      <c r="AF147" s="222" t="s">
        <v>19</v>
      </c>
      <c r="AG147" s="21">
        <v>1</v>
      </c>
      <c r="AH147" s="21">
        <v>2</v>
      </c>
      <c r="AI147" s="26" t="s">
        <v>19</v>
      </c>
      <c r="AJ147" s="21"/>
      <c r="AK147" s="453">
        <f t="shared" ref="AK147:AK210" si="15">(C147/10-T147/H147*2)/2*10</f>
        <v>50.051792828685286</v>
      </c>
      <c r="AL147" s="452">
        <f t="shared" ref="AL147:AL210" si="16">(D147*F147^3/10000+(C147/2-F147/2)/10*E147^3/1000)/3</f>
        <v>154.66879153333332</v>
      </c>
      <c r="AM147" s="453">
        <f t="shared" ref="AM147:AM210" si="17">(D147^3/1000*F147^3/1000/144+((C147/2-F147/2)/10*E147^3/1000)/36)</f>
        <v>2173.7512103984445</v>
      </c>
      <c r="AN147" s="453">
        <f t="shared" ref="AN147:AN210" si="18">(2*D147/10*F147^3/1000+(C147-F147)/10*E147^3/1000)/3</f>
        <v>309.33758306666658</v>
      </c>
      <c r="AO147" s="453">
        <f t="shared" si="14"/>
        <v>4662412.4893133044</v>
      </c>
    </row>
    <row r="148" spans="1:41" s="414" customFormat="1" ht="13.5" customHeight="1">
      <c r="A148" s="236" t="s">
        <v>812</v>
      </c>
      <c r="B148" s="238">
        <v>177</v>
      </c>
      <c r="C148" s="39">
        <v>482</v>
      </c>
      <c r="D148" s="39">
        <v>286</v>
      </c>
      <c r="E148" s="55">
        <v>16.600000000000001</v>
      </c>
      <c r="F148" s="55">
        <v>26.9</v>
      </c>
      <c r="G148" s="39">
        <v>10</v>
      </c>
      <c r="H148" s="415">
        <v>226</v>
      </c>
      <c r="I148" s="39">
        <v>428.2</v>
      </c>
      <c r="J148" s="39">
        <v>408.2</v>
      </c>
      <c r="K148" s="39" t="s">
        <v>74</v>
      </c>
      <c r="L148" s="41">
        <v>94</v>
      </c>
      <c r="M148" s="238">
        <v>180</v>
      </c>
      <c r="N148" s="235">
        <v>2.06</v>
      </c>
      <c r="O148" s="235">
        <v>11.6</v>
      </c>
      <c r="P148" s="236" t="s">
        <v>811</v>
      </c>
      <c r="Q148" s="238">
        <v>119</v>
      </c>
      <c r="R148" s="41">
        <v>91040</v>
      </c>
      <c r="S148" s="41">
        <v>3777</v>
      </c>
      <c r="T148" s="41">
        <v>4282</v>
      </c>
      <c r="U148" s="235">
        <v>20.07</v>
      </c>
      <c r="V148" s="234">
        <v>81.97</v>
      </c>
      <c r="W148" s="41">
        <v>10510</v>
      </c>
      <c r="X148" s="55">
        <v>734.7</v>
      </c>
      <c r="Y148" s="41">
        <v>1131</v>
      </c>
      <c r="Z148" s="234">
        <v>6.82</v>
      </c>
      <c r="AA148" s="235">
        <v>82.16</v>
      </c>
      <c r="AB148" s="55">
        <v>445.2</v>
      </c>
      <c r="AC148" s="37">
        <v>5431</v>
      </c>
      <c r="AD148" s="39">
        <v>1</v>
      </c>
      <c r="AE148" s="39">
        <v>1</v>
      </c>
      <c r="AF148" s="232" t="s">
        <v>19</v>
      </c>
      <c r="AG148" s="39">
        <v>1</v>
      </c>
      <c r="AH148" s="39">
        <v>1</v>
      </c>
      <c r="AI148" s="37" t="s">
        <v>19</v>
      </c>
      <c r="AJ148" s="39"/>
      <c r="AK148" s="453">
        <f t="shared" si="15"/>
        <v>51.530973451327462</v>
      </c>
      <c r="AL148" s="452">
        <f t="shared" si="16"/>
        <v>220.26340762666666</v>
      </c>
      <c r="AM148" s="453">
        <f t="shared" si="17"/>
        <v>3165.1140025723885</v>
      </c>
      <c r="AN148" s="453">
        <f t="shared" si="18"/>
        <v>440.52681525333338</v>
      </c>
      <c r="AO148" s="453">
        <f t="shared" si="14"/>
        <v>5430662.4400781607</v>
      </c>
    </row>
    <row r="149" spans="1:41" s="63" customFormat="1" ht="13.5" hidden="1" customHeight="1">
      <c r="A149" s="225"/>
      <c r="B149" s="230"/>
      <c r="C149" s="21"/>
      <c r="D149" s="21"/>
      <c r="E149" s="57"/>
      <c r="F149" s="57"/>
      <c r="G149" s="21"/>
      <c r="H149" s="413"/>
      <c r="I149" s="21"/>
      <c r="J149" s="21"/>
      <c r="K149" s="21"/>
      <c r="L149" s="33"/>
      <c r="M149" s="227"/>
      <c r="N149" s="219"/>
      <c r="O149" s="219"/>
      <c r="P149" s="225"/>
      <c r="Q149" s="230"/>
      <c r="R149" s="33"/>
      <c r="S149" s="33"/>
      <c r="T149" s="33"/>
      <c r="U149" s="219"/>
      <c r="V149" s="224"/>
      <c r="W149" s="33"/>
      <c r="X149" s="57"/>
      <c r="Y149" s="57"/>
      <c r="Z149" s="224"/>
      <c r="AA149" s="219"/>
      <c r="AB149" s="21"/>
      <c r="AC149" s="26"/>
      <c r="AD149" s="21"/>
      <c r="AE149" s="21"/>
      <c r="AF149" s="222"/>
      <c r="AG149" s="21"/>
      <c r="AH149" s="21"/>
      <c r="AI149" s="26"/>
      <c r="AJ149" s="21"/>
      <c r="AK149" s="453" t="e">
        <f t="shared" si="15"/>
        <v>#DIV/0!</v>
      </c>
      <c r="AL149" s="452">
        <f t="shared" si="16"/>
        <v>0</v>
      </c>
      <c r="AM149" s="453">
        <f t="shared" si="17"/>
        <v>0</v>
      </c>
      <c r="AN149" s="453">
        <f t="shared" si="18"/>
        <v>0</v>
      </c>
      <c r="AO149" s="453">
        <f t="shared" si="14"/>
        <v>0</v>
      </c>
    </row>
    <row r="150" spans="1:41" s="414" customFormat="1" ht="13.5" customHeight="1">
      <c r="A150" s="236" t="s">
        <v>810</v>
      </c>
      <c r="B150" s="240">
        <v>92</v>
      </c>
      <c r="C150" s="39">
        <v>533</v>
      </c>
      <c r="D150" s="39">
        <v>209</v>
      </c>
      <c r="E150" s="55">
        <v>10.199999999999999</v>
      </c>
      <c r="F150" s="55">
        <v>15.6</v>
      </c>
      <c r="G150" s="39">
        <v>13</v>
      </c>
      <c r="H150" s="415">
        <v>117.6</v>
      </c>
      <c r="I150" s="39">
        <v>501.8</v>
      </c>
      <c r="J150" s="39">
        <v>475.8</v>
      </c>
      <c r="K150" s="39" t="s">
        <v>74</v>
      </c>
      <c r="L150" s="41">
        <v>94</v>
      </c>
      <c r="M150" s="238">
        <v>104</v>
      </c>
      <c r="N150" s="235">
        <v>1.86</v>
      </c>
      <c r="O150" s="235">
        <v>20.13</v>
      </c>
      <c r="P150" s="236" t="s">
        <v>809</v>
      </c>
      <c r="Q150" s="238">
        <v>62</v>
      </c>
      <c r="R150" s="41">
        <v>55240</v>
      </c>
      <c r="S150" s="41">
        <v>2073</v>
      </c>
      <c r="T150" s="41">
        <v>2362</v>
      </c>
      <c r="U150" s="235">
        <v>21.67</v>
      </c>
      <c r="V150" s="234">
        <v>58.07</v>
      </c>
      <c r="W150" s="41">
        <v>2379</v>
      </c>
      <c r="X150" s="55">
        <v>227.7</v>
      </c>
      <c r="Y150" s="55">
        <v>354.8</v>
      </c>
      <c r="Z150" s="234">
        <v>4.5</v>
      </c>
      <c r="AA150" s="235">
        <v>56.59</v>
      </c>
      <c r="AB150" s="39">
        <v>76.959999999999994</v>
      </c>
      <c r="AC150" s="37">
        <v>1589</v>
      </c>
      <c r="AD150" s="39">
        <v>1</v>
      </c>
      <c r="AE150" s="39">
        <v>1</v>
      </c>
      <c r="AF150" s="232" t="s">
        <v>19</v>
      </c>
      <c r="AG150" s="39">
        <v>4</v>
      </c>
      <c r="AH150" s="39">
        <v>4</v>
      </c>
      <c r="AI150" s="37" t="s">
        <v>19</v>
      </c>
      <c r="AJ150" s="39"/>
      <c r="AK150" s="453">
        <f t="shared" si="15"/>
        <v>65.649659863945544</v>
      </c>
      <c r="AL150" s="452">
        <f t="shared" si="16"/>
        <v>35.59951512</v>
      </c>
      <c r="AM150" s="453">
        <f t="shared" si="17"/>
        <v>241.448225616</v>
      </c>
      <c r="AN150" s="453">
        <f t="shared" si="18"/>
        <v>71.199030239999999</v>
      </c>
      <c r="AO150" s="453">
        <f t="shared" si="14"/>
        <v>1588565.2706612258</v>
      </c>
    </row>
    <row r="151" spans="1:41" s="63" customFormat="1" ht="13.5" customHeight="1">
      <c r="A151" s="225" t="s">
        <v>808</v>
      </c>
      <c r="B151" s="230">
        <v>101</v>
      </c>
      <c r="C151" s="21">
        <v>537</v>
      </c>
      <c r="D151" s="21">
        <v>210</v>
      </c>
      <c r="E151" s="57">
        <v>10.9</v>
      </c>
      <c r="F151" s="57">
        <v>17.399999999999999</v>
      </c>
      <c r="G151" s="21">
        <v>13</v>
      </c>
      <c r="H151" s="413">
        <v>129.4</v>
      </c>
      <c r="I151" s="21">
        <v>502.2</v>
      </c>
      <c r="J151" s="21">
        <v>476.2</v>
      </c>
      <c r="K151" s="21" t="s">
        <v>74</v>
      </c>
      <c r="L151" s="33">
        <v>94</v>
      </c>
      <c r="M151" s="227">
        <v>104</v>
      </c>
      <c r="N151" s="219">
        <v>1.87</v>
      </c>
      <c r="O151" s="219">
        <v>18.41</v>
      </c>
      <c r="P151" s="225" t="s">
        <v>807</v>
      </c>
      <c r="Q151" s="230">
        <v>68</v>
      </c>
      <c r="R151" s="33">
        <v>61760</v>
      </c>
      <c r="S151" s="33">
        <v>2300</v>
      </c>
      <c r="T151" s="33">
        <v>2623</v>
      </c>
      <c r="U151" s="219">
        <v>21.85</v>
      </c>
      <c r="V151" s="224">
        <v>62.72</v>
      </c>
      <c r="W151" s="33">
        <v>2692</v>
      </c>
      <c r="X151" s="57">
        <v>256.39999999999998</v>
      </c>
      <c r="Y151" s="57">
        <v>399.9</v>
      </c>
      <c r="Z151" s="224">
        <v>4.5599999999999996</v>
      </c>
      <c r="AA151" s="219">
        <v>60.95</v>
      </c>
      <c r="AB151" s="21">
        <v>102.9</v>
      </c>
      <c r="AC151" s="26">
        <v>1813</v>
      </c>
      <c r="AD151" s="21">
        <v>1</v>
      </c>
      <c r="AE151" s="21">
        <v>1</v>
      </c>
      <c r="AF151" s="222" t="s">
        <v>19</v>
      </c>
      <c r="AG151" s="21">
        <v>4</v>
      </c>
      <c r="AH151" s="21">
        <v>4</v>
      </c>
      <c r="AI151" s="26" t="s">
        <v>19</v>
      </c>
      <c r="AJ151" s="21"/>
      <c r="AK151" s="453">
        <f t="shared" si="15"/>
        <v>65.795208655332331</v>
      </c>
      <c r="AL151" s="452">
        <f t="shared" si="16"/>
        <v>48.091119139999989</v>
      </c>
      <c r="AM151" s="453">
        <f t="shared" si="17"/>
        <v>339.73437276166658</v>
      </c>
      <c r="AN151" s="453">
        <f t="shared" si="18"/>
        <v>96.182238279999979</v>
      </c>
      <c r="AO151" s="453">
        <f t="shared" si="14"/>
        <v>1812734.396676</v>
      </c>
    </row>
    <row r="152" spans="1:41" s="414" customFormat="1" ht="13.5" customHeight="1">
      <c r="A152" s="236" t="s">
        <v>806</v>
      </c>
      <c r="B152" s="238">
        <v>109</v>
      </c>
      <c r="C152" s="39">
        <v>539</v>
      </c>
      <c r="D152" s="39">
        <v>211</v>
      </c>
      <c r="E152" s="55">
        <v>11.6</v>
      </c>
      <c r="F152" s="55">
        <v>18.8</v>
      </c>
      <c r="G152" s="39">
        <v>13</v>
      </c>
      <c r="H152" s="415">
        <v>138.69999999999999</v>
      </c>
      <c r="I152" s="39">
        <v>501.4</v>
      </c>
      <c r="J152" s="39">
        <v>475.4</v>
      </c>
      <c r="K152" s="39" t="s">
        <v>74</v>
      </c>
      <c r="L152" s="41">
        <v>96</v>
      </c>
      <c r="M152" s="238">
        <v>106</v>
      </c>
      <c r="N152" s="235">
        <v>1.88</v>
      </c>
      <c r="O152" s="235">
        <v>17.23</v>
      </c>
      <c r="P152" s="236" t="s">
        <v>805</v>
      </c>
      <c r="Q152" s="238">
        <v>73</v>
      </c>
      <c r="R152" s="41">
        <v>66730</v>
      </c>
      <c r="S152" s="41">
        <v>2476</v>
      </c>
      <c r="T152" s="41">
        <v>2826</v>
      </c>
      <c r="U152" s="235">
        <v>21.93</v>
      </c>
      <c r="V152" s="234">
        <v>66.47</v>
      </c>
      <c r="W152" s="41">
        <v>2951</v>
      </c>
      <c r="X152" s="55">
        <v>279.7</v>
      </c>
      <c r="Y152" s="55">
        <v>436.5</v>
      </c>
      <c r="Z152" s="234">
        <v>4.6100000000000003</v>
      </c>
      <c r="AA152" s="235">
        <v>64.39</v>
      </c>
      <c r="AB152" s="39">
        <v>127.4</v>
      </c>
      <c r="AC152" s="37">
        <v>1991</v>
      </c>
      <c r="AD152" s="39">
        <v>1</v>
      </c>
      <c r="AE152" s="39">
        <v>1</v>
      </c>
      <c r="AF152" s="232" t="s">
        <v>19</v>
      </c>
      <c r="AG152" s="39">
        <v>3</v>
      </c>
      <c r="AH152" s="39">
        <v>4</v>
      </c>
      <c r="AI152" s="37" t="s">
        <v>19</v>
      </c>
      <c r="AJ152" s="39"/>
      <c r="AK152" s="453">
        <f t="shared" si="15"/>
        <v>65.750901225666894</v>
      </c>
      <c r="AL152" s="452">
        <f t="shared" si="16"/>
        <v>60.267161386666679</v>
      </c>
      <c r="AM152" s="453">
        <f t="shared" si="17"/>
        <v>434.59712434355566</v>
      </c>
      <c r="AN152" s="453">
        <f t="shared" si="18"/>
        <v>120.53432277333336</v>
      </c>
      <c r="AO152" s="453">
        <f t="shared" si="14"/>
        <v>1991290.7170474383</v>
      </c>
    </row>
    <row r="153" spans="1:41" s="63" customFormat="1" ht="13.5" customHeight="1">
      <c r="A153" s="225" t="s">
        <v>804</v>
      </c>
      <c r="B153" s="230">
        <v>123</v>
      </c>
      <c r="C153" s="21">
        <v>544</v>
      </c>
      <c r="D153" s="21">
        <v>212</v>
      </c>
      <c r="E153" s="57">
        <v>13.1</v>
      </c>
      <c r="F153" s="57">
        <v>21.2</v>
      </c>
      <c r="G153" s="21">
        <v>13</v>
      </c>
      <c r="H153" s="413">
        <v>156.9</v>
      </c>
      <c r="I153" s="21">
        <v>501.6</v>
      </c>
      <c r="J153" s="21">
        <v>475.6</v>
      </c>
      <c r="K153" s="21" t="s">
        <v>74</v>
      </c>
      <c r="L153" s="33">
        <v>96</v>
      </c>
      <c r="M153" s="227">
        <v>106</v>
      </c>
      <c r="N153" s="219">
        <v>1.89</v>
      </c>
      <c r="O153" s="219">
        <v>15.32</v>
      </c>
      <c r="P153" s="225" t="s">
        <v>803</v>
      </c>
      <c r="Q153" s="230">
        <v>83</v>
      </c>
      <c r="R153" s="33">
        <v>76100</v>
      </c>
      <c r="S153" s="33">
        <v>2798</v>
      </c>
      <c r="T153" s="33">
        <v>3208</v>
      </c>
      <c r="U153" s="219">
        <v>22.02</v>
      </c>
      <c r="V153" s="224">
        <v>75.34</v>
      </c>
      <c r="W153" s="33">
        <v>3377</v>
      </c>
      <c r="X153" s="57">
        <v>318.60000000000002</v>
      </c>
      <c r="Y153" s="57">
        <v>499.2</v>
      </c>
      <c r="Z153" s="224">
        <v>4.6399999999999997</v>
      </c>
      <c r="AA153" s="219">
        <v>70.709999999999994</v>
      </c>
      <c r="AB153" s="21">
        <v>182.3</v>
      </c>
      <c r="AC153" s="26">
        <v>2300</v>
      </c>
      <c r="AD153" s="21">
        <v>1</v>
      </c>
      <c r="AE153" s="21">
        <v>1</v>
      </c>
      <c r="AF153" s="222" t="s">
        <v>19</v>
      </c>
      <c r="AG153" s="21">
        <v>2</v>
      </c>
      <c r="AH153" s="21">
        <v>4</v>
      </c>
      <c r="AI153" s="26" t="s">
        <v>19</v>
      </c>
      <c r="AJ153" s="21"/>
      <c r="AK153" s="453">
        <f t="shared" si="15"/>
        <v>67.538559592096874</v>
      </c>
      <c r="AL153" s="452">
        <f t="shared" si="16"/>
        <v>86.920470780000002</v>
      </c>
      <c r="AM153" s="453">
        <f t="shared" si="17"/>
        <v>632.08530263433329</v>
      </c>
      <c r="AN153" s="453">
        <f t="shared" si="18"/>
        <v>173.84094155999995</v>
      </c>
      <c r="AO153" s="453">
        <f t="shared" si="14"/>
        <v>2300400.0047392431</v>
      </c>
    </row>
    <row r="154" spans="1:41" s="414" customFormat="1" ht="13.5" customHeight="1">
      <c r="A154" s="236" t="s">
        <v>802</v>
      </c>
      <c r="B154" s="238">
        <v>138</v>
      </c>
      <c r="C154" s="39">
        <v>549</v>
      </c>
      <c r="D154" s="39">
        <v>214</v>
      </c>
      <c r="E154" s="55">
        <v>14.7</v>
      </c>
      <c r="F154" s="55">
        <v>23.6</v>
      </c>
      <c r="G154" s="39">
        <v>13</v>
      </c>
      <c r="H154" s="415">
        <v>176.4</v>
      </c>
      <c r="I154" s="39">
        <v>501.8</v>
      </c>
      <c r="J154" s="39">
        <v>475.8</v>
      </c>
      <c r="K154" s="39" t="s">
        <v>74</v>
      </c>
      <c r="L154" s="41">
        <v>98</v>
      </c>
      <c r="M154" s="238">
        <v>108</v>
      </c>
      <c r="N154" s="235">
        <v>1.9</v>
      </c>
      <c r="O154" s="235">
        <v>13.74</v>
      </c>
      <c r="P154" s="236" t="s">
        <v>801</v>
      </c>
      <c r="Q154" s="238">
        <v>93</v>
      </c>
      <c r="R154" s="41">
        <v>86160</v>
      </c>
      <c r="S154" s="41">
        <v>3139</v>
      </c>
      <c r="T154" s="41">
        <v>3617</v>
      </c>
      <c r="U154" s="235">
        <v>22.1</v>
      </c>
      <c r="V154" s="234">
        <v>84.98</v>
      </c>
      <c r="W154" s="41">
        <v>3870</v>
      </c>
      <c r="X154" s="55">
        <v>361.7</v>
      </c>
      <c r="Y154" s="55">
        <v>569.1</v>
      </c>
      <c r="Z154" s="234">
        <v>4.68</v>
      </c>
      <c r="AA154" s="235">
        <v>77.16</v>
      </c>
      <c r="AB154" s="39">
        <v>254</v>
      </c>
      <c r="AC154" s="37">
        <v>2660</v>
      </c>
      <c r="AD154" s="39">
        <v>1</v>
      </c>
      <c r="AE154" s="39">
        <v>1</v>
      </c>
      <c r="AF154" s="232" t="s">
        <v>19</v>
      </c>
      <c r="AG154" s="39">
        <v>1</v>
      </c>
      <c r="AH154" s="39">
        <v>3</v>
      </c>
      <c r="AI154" s="37" t="s">
        <v>19</v>
      </c>
      <c r="AJ154" s="39"/>
      <c r="AK154" s="453">
        <f t="shared" si="15"/>
        <v>69.454648526077108</v>
      </c>
      <c r="AL154" s="452">
        <f t="shared" si="16"/>
        <v>121.57811253666667</v>
      </c>
      <c r="AM154" s="453">
        <f t="shared" si="17"/>
        <v>896.88902403405552</v>
      </c>
      <c r="AN154" s="453">
        <f t="shared" si="18"/>
        <v>243.1562250733333</v>
      </c>
      <c r="AO154" s="453">
        <f t="shared" si="14"/>
        <v>2660248.5687427893</v>
      </c>
    </row>
    <row r="155" spans="1:41" s="63" customFormat="1" ht="13.5" hidden="1" customHeight="1">
      <c r="A155" s="225"/>
      <c r="B155" s="230"/>
      <c r="C155" s="21"/>
      <c r="D155" s="21"/>
      <c r="E155" s="57"/>
      <c r="F155" s="57"/>
      <c r="G155" s="21"/>
      <c r="H155" s="413"/>
      <c r="I155" s="21"/>
      <c r="J155" s="21"/>
      <c r="K155" s="21"/>
      <c r="L155" s="33"/>
      <c r="M155" s="227"/>
      <c r="N155" s="219"/>
      <c r="O155" s="219"/>
      <c r="P155" s="225"/>
      <c r="Q155" s="230"/>
      <c r="R155" s="33"/>
      <c r="S155" s="33"/>
      <c r="T155" s="33"/>
      <c r="U155" s="219"/>
      <c r="V155" s="224"/>
      <c r="W155" s="33"/>
      <c r="X155" s="57"/>
      <c r="Y155" s="57"/>
      <c r="Z155" s="224"/>
      <c r="AA155" s="219"/>
      <c r="AB155" s="21"/>
      <c r="AC155" s="26"/>
      <c r="AD155" s="21"/>
      <c r="AE155" s="21"/>
      <c r="AF155" s="222"/>
      <c r="AG155" s="21"/>
      <c r="AH155" s="21"/>
      <c r="AI155" s="26"/>
      <c r="AJ155" s="21"/>
      <c r="AK155" s="453" t="e">
        <f t="shared" si="15"/>
        <v>#DIV/0!</v>
      </c>
      <c r="AL155" s="452">
        <f t="shared" si="16"/>
        <v>0</v>
      </c>
      <c r="AM155" s="453">
        <f t="shared" si="17"/>
        <v>0</v>
      </c>
      <c r="AN155" s="453">
        <f t="shared" si="18"/>
        <v>0</v>
      </c>
      <c r="AO155" s="453">
        <f t="shared" si="14"/>
        <v>0</v>
      </c>
    </row>
    <row r="156" spans="1:41" s="414" customFormat="1" ht="13.5" customHeight="1">
      <c r="A156" s="236" t="s">
        <v>800</v>
      </c>
      <c r="B156" s="238">
        <v>101</v>
      </c>
      <c r="C156" s="39">
        <v>603</v>
      </c>
      <c r="D156" s="39">
        <v>228</v>
      </c>
      <c r="E156" s="55">
        <v>10.5</v>
      </c>
      <c r="F156" s="55">
        <v>14.9</v>
      </c>
      <c r="G156" s="39">
        <v>13</v>
      </c>
      <c r="H156" s="415">
        <v>129.80000000000001</v>
      </c>
      <c r="I156" s="39">
        <v>573.20000000000005</v>
      </c>
      <c r="J156" s="39">
        <v>547.20000000000005</v>
      </c>
      <c r="K156" s="39" t="s">
        <v>74</v>
      </c>
      <c r="L156" s="41">
        <v>94</v>
      </c>
      <c r="M156" s="238">
        <v>122</v>
      </c>
      <c r="N156" s="235">
        <v>2.0699999999999998</v>
      </c>
      <c r="O156" s="235">
        <v>20.36</v>
      </c>
      <c r="P156" s="236" t="s">
        <v>799</v>
      </c>
      <c r="Q156" s="238">
        <v>68</v>
      </c>
      <c r="R156" s="41">
        <v>76470</v>
      </c>
      <c r="S156" s="41">
        <v>2536</v>
      </c>
      <c r="T156" s="41">
        <v>2905</v>
      </c>
      <c r="U156" s="235">
        <v>24.27</v>
      </c>
      <c r="V156" s="234">
        <v>67.31</v>
      </c>
      <c r="W156" s="41">
        <v>2950</v>
      </c>
      <c r="X156" s="55">
        <v>258.8</v>
      </c>
      <c r="Y156" s="55">
        <v>404.4</v>
      </c>
      <c r="Z156" s="234">
        <v>4.7699999999999996</v>
      </c>
      <c r="AA156" s="235">
        <v>55.57</v>
      </c>
      <c r="AB156" s="39">
        <v>79.88</v>
      </c>
      <c r="AC156" s="37">
        <v>2545</v>
      </c>
      <c r="AD156" s="39">
        <v>1</v>
      </c>
      <c r="AE156" s="39">
        <v>1</v>
      </c>
      <c r="AF156" s="232" t="s">
        <v>19</v>
      </c>
      <c r="AG156" s="39">
        <v>4</v>
      </c>
      <c r="AH156" s="39">
        <v>4</v>
      </c>
      <c r="AI156" s="37" t="s">
        <v>19</v>
      </c>
      <c r="AJ156" s="39"/>
      <c r="AK156" s="453">
        <f t="shared" si="15"/>
        <v>77.694144838212651</v>
      </c>
      <c r="AL156" s="452">
        <f t="shared" si="16"/>
        <v>36.487066775000002</v>
      </c>
      <c r="AM156" s="453">
        <f t="shared" si="17"/>
        <v>273.21622082325007</v>
      </c>
      <c r="AN156" s="453">
        <f t="shared" si="18"/>
        <v>72.974133550000019</v>
      </c>
      <c r="AO156" s="453">
        <f t="shared" si="14"/>
        <v>2544965.6591916722</v>
      </c>
    </row>
    <row r="157" spans="1:41" s="63" customFormat="1" ht="13.5" customHeight="1">
      <c r="A157" s="225" t="s">
        <v>798</v>
      </c>
      <c r="B157" s="230">
        <v>113</v>
      </c>
      <c r="C157" s="21">
        <v>608</v>
      </c>
      <c r="D157" s="21">
        <v>228</v>
      </c>
      <c r="E157" s="57">
        <v>11.2</v>
      </c>
      <c r="F157" s="57">
        <v>17.3</v>
      </c>
      <c r="G157" s="21">
        <v>13</v>
      </c>
      <c r="H157" s="413">
        <v>144.4</v>
      </c>
      <c r="I157" s="21">
        <v>573.4</v>
      </c>
      <c r="J157" s="21">
        <v>547.4</v>
      </c>
      <c r="K157" s="21" t="s">
        <v>74</v>
      </c>
      <c r="L157" s="33">
        <v>94</v>
      </c>
      <c r="M157" s="227">
        <v>122</v>
      </c>
      <c r="N157" s="219">
        <v>2.08</v>
      </c>
      <c r="O157" s="219">
        <v>18.37</v>
      </c>
      <c r="P157" s="225" t="s">
        <v>797</v>
      </c>
      <c r="Q157" s="230">
        <v>76</v>
      </c>
      <c r="R157" s="33">
        <v>87570</v>
      </c>
      <c r="S157" s="33">
        <v>2881</v>
      </c>
      <c r="T157" s="33">
        <v>3290</v>
      </c>
      <c r="U157" s="219">
        <v>24.62</v>
      </c>
      <c r="V157" s="224">
        <v>71.989999999999995</v>
      </c>
      <c r="W157" s="33">
        <v>3425</v>
      </c>
      <c r="X157" s="57">
        <v>300.5</v>
      </c>
      <c r="Y157" s="57">
        <v>468.8</v>
      </c>
      <c r="Z157" s="224">
        <v>4.87</v>
      </c>
      <c r="AA157" s="219">
        <v>61.01</v>
      </c>
      <c r="AB157" s="21">
        <v>113.3</v>
      </c>
      <c r="AC157" s="26">
        <v>2981</v>
      </c>
      <c r="AD157" s="21">
        <v>1</v>
      </c>
      <c r="AE157" s="21">
        <v>1</v>
      </c>
      <c r="AF157" s="222" t="s">
        <v>19</v>
      </c>
      <c r="AG157" s="21">
        <v>4</v>
      </c>
      <c r="AH157" s="21">
        <v>4</v>
      </c>
      <c r="AI157" s="26" t="s">
        <v>19</v>
      </c>
      <c r="AJ157" s="21"/>
      <c r="AK157" s="453">
        <f t="shared" si="15"/>
        <v>76.160664819944586</v>
      </c>
      <c r="AL157" s="452">
        <f t="shared" si="16"/>
        <v>53.182165359999999</v>
      </c>
      <c r="AM157" s="453">
        <f t="shared" si="17"/>
        <v>427.32015718266678</v>
      </c>
      <c r="AN157" s="453">
        <f t="shared" si="18"/>
        <v>106.36433072000001</v>
      </c>
      <c r="AO157" s="453">
        <f t="shared" si="14"/>
        <v>2981078.0317398966</v>
      </c>
    </row>
    <row r="158" spans="1:41" s="414" customFormat="1" ht="13.5" customHeight="1">
      <c r="A158" s="236" t="s">
        <v>796</v>
      </c>
      <c r="B158" s="238">
        <v>125</v>
      </c>
      <c r="C158" s="39">
        <v>612</v>
      </c>
      <c r="D158" s="39">
        <v>229</v>
      </c>
      <c r="E158" s="55">
        <v>11.9</v>
      </c>
      <c r="F158" s="55">
        <v>19.600000000000001</v>
      </c>
      <c r="G158" s="39">
        <v>13</v>
      </c>
      <c r="H158" s="415">
        <v>159.6</v>
      </c>
      <c r="I158" s="39">
        <v>572.79999999999995</v>
      </c>
      <c r="J158" s="39">
        <v>546.79999999999995</v>
      </c>
      <c r="K158" s="39" t="s">
        <v>74</v>
      </c>
      <c r="L158" s="41">
        <v>96</v>
      </c>
      <c r="M158" s="238">
        <v>124</v>
      </c>
      <c r="N158" s="235">
        <v>2.09</v>
      </c>
      <c r="O158" s="235">
        <v>16.71</v>
      </c>
      <c r="P158" s="236" t="s">
        <v>795</v>
      </c>
      <c r="Q158" s="238">
        <v>84</v>
      </c>
      <c r="R158" s="41">
        <v>98650</v>
      </c>
      <c r="S158" s="41">
        <v>3224</v>
      </c>
      <c r="T158" s="41">
        <v>3679</v>
      </c>
      <c r="U158" s="235">
        <v>24.86</v>
      </c>
      <c r="V158" s="234">
        <v>77.28</v>
      </c>
      <c r="W158" s="41">
        <v>3932</v>
      </c>
      <c r="X158" s="55">
        <v>343.4</v>
      </c>
      <c r="Y158" s="55">
        <v>535.6</v>
      </c>
      <c r="Z158" s="234">
        <v>4.96</v>
      </c>
      <c r="AA158" s="235">
        <v>66.37</v>
      </c>
      <c r="AB158" s="39">
        <v>156</v>
      </c>
      <c r="AC158" s="37">
        <v>3442</v>
      </c>
      <c r="AD158" s="39">
        <v>1</v>
      </c>
      <c r="AE158" s="39">
        <v>1</v>
      </c>
      <c r="AF158" s="232">
        <v>1</v>
      </c>
      <c r="AG158" s="39">
        <v>4</v>
      </c>
      <c r="AH158" s="39">
        <v>4</v>
      </c>
      <c r="AI158" s="37">
        <v>4</v>
      </c>
      <c r="AJ158" s="39" t="s">
        <v>144</v>
      </c>
      <c r="AK158" s="453">
        <f t="shared" si="15"/>
        <v>75.486215538847119</v>
      </c>
      <c r="AL158" s="452">
        <f t="shared" si="16"/>
        <v>74.113594660000004</v>
      </c>
      <c r="AM158" s="453">
        <f t="shared" si="17"/>
        <v>629.31786553766688</v>
      </c>
      <c r="AN158" s="453">
        <f>(2*D158/10*F158^3/1000+(C158-F158)/10*E158^3/1000)/3</f>
        <v>148.22718932000001</v>
      </c>
      <c r="AO158" s="453">
        <f>(((C158-F158)^2/100*D158^3/1000*F158/10)/24)</f>
        <v>3441766.287945122</v>
      </c>
    </row>
    <row r="159" spans="1:41" s="63" customFormat="1" ht="13.5" customHeight="1">
      <c r="A159" s="225" t="s">
        <v>794</v>
      </c>
      <c r="B159" s="230">
        <v>140</v>
      </c>
      <c r="C159" s="21">
        <v>617</v>
      </c>
      <c r="D159" s="21">
        <v>230</v>
      </c>
      <c r="E159" s="57">
        <v>13.1</v>
      </c>
      <c r="F159" s="57">
        <v>22.2</v>
      </c>
      <c r="G159" s="21">
        <v>13</v>
      </c>
      <c r="H159" s="413">
        <v>178.5</v>
      </c>
      <c r="I159" s="21">
        <v>572.6</v>
      </c>
      <c r="J159" s="21">
        <v>546.6</v>
      </c>
      <c r="K159" s="21" t="s">
        <v>74</v>
      </c>
      <c r="L159" s="33">
        <v>96</v>
      </c>
      <c r="M159" s="227">
        <v>124</v>
      </c>
      <c r="N159" s="219">
        <v>2.11</v>
      </c>
      <c r="O159" s="219">
        <v>15.03</v>
      </c>
      <c r="P159" s="225" t="s">
        <v>793</v>
      </c>
      <c r="Q159" s="230">
        <v>94</v>
      </c>
      <c r="R159" s="33">
        <v>111990</v>
      </c>
      <c r="S159" s="33">
        <v>3630</v>
      </c>
      <c r="T159" s="33">
        <v>4150</v>
      </c>
      <c r="U159" s="219">
        <v>25.05</v>
      </c>
      <c r="V159" s="224">
        <v>85.02</v>
      </c>
      <c r="W159" s="33">
        <v>4514</v>
      </c>
      <c r="X159" s="57">
        <v>392.5</v>
      </c>
      <c r="Y159" s="57">
        <v>613.1</v>
      </c>
      <c r="Z159" s="224">
        <v>5.03</v>
      </c>
      <c r="AA159" s="219">
        <v>72.709999999999994</v>
      </c>
      <c r="AB159" s="21">
        <v>220</v>
      </c>
      <c r="AC159" s="26">
        <v>3982</v>
      </c>
      <c r="AD159" s="21">
        <v>1</v>
      </c>
      <c r="AE159" s="21">
        <v>1</v>
      </c>
      <c r="AF159" s="222">
        <v>1</v>
      </c>
      <c r="AG159" s="21">
        <v>3</v>
      </c>
      <c r="AH159" s="21">
        <v>4</v>
      </c>
      <c r="AI159" s="26">
        <v>4</v>
      </c>
      <c r="AJ159" s="21" t="s">
        <v>144</v>
      </c>
      <c r="AK159" s="453">
        <f t="shared" si="15"/>
        <v>76.007002801120478</v>
      </c>
      <c r="AL159" s="452">
        <f t="shared" si="16"/>
        <v>106.16744344666665</v>
      </c>
      <c r="AM159" s="453">
        <f t="shared" si="17"/>
        <v>926.29974945388869</v>
      </c>
      <c r="AN159" s="453">
        <f t="shared" si="18"/>
        <v>212.33488689333331</v>
      </c>
      <c r="AO159" s="453">
        <f t="shared" ref="AO159:AO222" si="19">(((C159-F159)^2/100*D159^3/1000*F159/10)/24)</f>
        <v>3981687.3970039994</v>
      </c>
    </row>
    <row r="160" spans="1:41" s="63" customFormat="1" ht="13.5" hidden="1" customHeight="1">
      <c r="A160" s="225"/>
      <c r="B160" s="230"/>
      <c r="C160" s="21"/>
      <c r="D160" s="21"/>
      <c r="E160" s="57"/>
      <c r="F160" s="57"/>
      <c r="G160" s="21"/>
      <c r="H160" s="413"/>
      <c r="I160" s="21"/>
      <c r="J160" s="21"/>
      <c r="K160" s="21"/>
      <c r="L160" s="33"/>
      <c r="M160" s="227"/>
      <c r="N160" s="219"/>
      <c r="O160" s="219"/>
      <c r="P160" s="225"/>
      <c r="Q160" s="230"/>
      <c r="R160" s="33"/>
      <c r="S160" s="33"/>
      <c r="T160" s="33"/>
      <c r="U160" s="219"/>
      <c r="V160" s="224"/>
      <c r="W160" s="33"/>
      <c r="X160" s="57"/>
      <c r="Y160" s="57"/>
      <c r="Z160" s="224"/>
      <c r="AA160" s="219"/>
      <c r="AB160" s="21"/>
      <c r="AC160" s="26"/>
      <c r="AD160" s="21"/>
      <c r="AE160" s="21"/>
      <c r="AF160" s="222"/>
      <c r="AG160" s="21"/>
      <c r="AH160" s="21"/>
      <c r="AI160" s="26"/>
      <c r="AJ160" s="21"/>
      <c r="AK160" s="453" t="e">
        <f t="shared" si="15"/>
        <v>#DIV/0!</v>
      </c>
      <c r="AL160" s="452">
        <f t="shared" si="16"/>
        <v>0</v>
      </c>
      <c r="AM160" s="453">
        <f t="shared" si="17"/>
        <v>0</v>
      </c>
      <c r="AN160" s="453">
        <f t="shared" si="18"/>
        <v>0</v>
      </c>
      <c r="AO160" s="453">
        <f t="shared" si="19"/>
        <v>0</v>
      </c>
    </row>
    <row r="161" spans="1:41" s="414" customFormat="1" ht="13.5" customHeight="1">
      <c r="A161" s="236" t="s">
        <v>792</v>
      </c>
      <c r="B161" s="238">
        <v>155</v>
      </c>
      <c r="C161" s="39">
        <v>611</v>
      </c>
      <c r="D161" s="39">
        <v>324</v>
      </c>
      <c r="E161" s="55">
        <v>12.7</v>
      </c>
      <c r="F161" s="55">
        <v>19</v>
      </c>
      <c r="G161" s="39">
        <v>13</v>
      </c>
      <c r="H161" s="415">
        <v>197.3</v>
      </c>
      <c r="I161" s="39">
        <v>573</v>
      </c>
      <c r="J161" s="39">
        <v>547</v>
      </c>
      <c r="K161" s="39" t="s">
        <v>74</v>
      </c>
      <c r="L161" s="41">
        <v>96</v>
      </c>
      <c r="M161" s="238">
        <v>218</v>
      </c>
      <c r="N161" s="235">
        <v>2.4700000000000002</v>
      </c>
      <c r="O161" s="235">
        <v>15.95</v>
      </c>
      <c r="P161" s="236" t="s">
        <v>791</v>
      </c>
      <c r="Q161" s="238">
        <v>104</v>
      </c>
      <c r="R161" s="41">
        <v>129000</v>
      </c>
      <c r="S161" s="41">
        <v>4222</v>
      </c>
      <c r="T161" s="41">
        <v>4728</v>
      </c>
      <c r="U161" s="235">
        <v>25.57</v>
      </c>
      <c r="V161" s="234">
        <v>81.569999999999993</v>
      </c>
      <c r="W161" s="41">
        <v>10780</v>
      </c>
      <c r="X161" s="41">
        <v>666</v>
      </c>
      <c r="Y161" s="41">
        <v>1022</v>
      </c>
      <c r="Z161" s="234">
        <v>7.39</v>
      </c>
      <c r="AA161" s="235">
        <v>65.930000000000007</v>
      </c>
      <c r="AB161" s="39">
        <v>197.7</v>
      </c>
      <c r="AC161" s="37">
        <v>9437</v>
      </c>
      <c r="AD161" s="39">
        <v>1</v>
      </c>
      <c r="AE161" s="39">
        <v>2</v>
      </c>
      <c r="AF161" s="232">
        <v>3</v>
      </c>
      <c r="AG161" s="39">
        <v>4</v>
      </c>
      <c r="AH161" s="39">
        <v>4</v>
      </c>
      <c r="AI161" s="37">
        <v>4</v>
      </c>
      <c r="AJ161" s="39" t="s">
        <v>144</v>
      </c>
      <c r="AK161" s="453">
        <f t="shared" si="15"/>
        <v>65.864926507856083</v>
      </c>
      <c r="AL161" s="452">
        <f t="shared" si="16"/>
        <v>94.287912266666652</v>
      </c>
      <c r="AM161" s="453">
        <f t="shared" si="17"/>
        <v>1621.7525900222222</v>
      </c>
      <c r="AN161" s="453">
        <f t="shared" si="18"/>
        <v>188.5758245333333</v>
      </c>
      <c r="AO161" s="453">
        <f t="shared" si="19"/>
        <v>9436714.2236160003</v>
      </c>
    </row>
    <row r="162" spans="1:41" s="63" customFormat="1" ht="13.5" customHeight="1">
      <c r="A162" s="225" t="s">
        <v>790</v>
      </c>
      <c r="B162" s="230">
        <v>174</v>
      </c>
      <c r="C162" s="21">
        <v>616</v>
      </c>
      <c r="D162" s="21">
        <v>325</v>
      </c>
      <c r="E162" s="57">
        <v>14</v>
      </c>
      <c r="F162" s="57">
        <v>21.6</v>
      </c>
      <c r="G162" s="21">
        <v>13</v>
      </c>
      <c r="H162" s="413">
        <v>222</v>
      </c>
      <c r="I162" s="21">
        <v>572.79999999999995</v>
      </c>
      <c r="J162" s="21">
        <v>546.79999999999995</v>
      </c>
      <c r="K162" s="21" t="s">
        <v>74</v>
      </c>
      <c r="L162" s="33">
        <v>98</v>
      </c>
      <c r="M162" s="227">
        <v>220</v>
      </c>
      <c r="N162" s="219">
        <v>2.48</v>
      </c>
      <c r="O162" s="219">
        <v>14.24</v>
      </c>
      <c r="P162" s="225" t="s">
        <v>789</v>
      </c>
      <c r="Q162" s="230">
        <v>117</v>
      </c>
      <c r="R162" s="33">
        <v>147200</v>
      </c>
      <c r="S162" s="33">
        <v>4778</v>
      </c>
      <c r="T162" s="33">
        <v>5362</v>
      </c>
      <c r="U162" s="219">
        <v>25.74</v>
      </c>
      <c r="V162" s="224">
        <v>90.28</v>
      </c>
      <c r="W162" s="33">
        <v>12370</v>
      </c>
      <c r="X162" s="33">
        <v>761</v>
      </c>
      <c r="Y162" s="33">
        <v>1170</v>
      </c>
      <c r="Z162" s="224">
        <v>7.46</v>
      </c>
      <c r="AA162" s="219">
        <v>72.430000000000007</v>
      </c>
      <c r="AB162" s="21">
        <v>283.2</v>
      </c>
      <c r="AC162" s="26">
        <v>10920</v>
      </c>
      <c r="AD162" s="21">
        <v>1</v>
      </c>
      <c r="AE162" s="21">
        <v>1</v>
      </c>
      <c r="AF162" s="222">
        <v>2</v>
      </c>
      <c r="AG162" s="21">
        <v>3</v>
      </c>
      <c r="AH162" s="21">
        <v>4</v>
      </c>
      <c r="AI162" s="26">
        <v>4</v>
      </c>
      <c r="AJ162" s="21" t="s">
        <v>144</v>
      </c>
      <c r="AK162" s="453">
        <f t="shared" si="15"/>
        <v>66.468468468468487</v>
      </c>
      <c r="AL162" s="452">
        <f t="shared" si="16"/>
        <v>136.35893333333334</v>
      </c>
      <c r="AM162" s="453">
        <f t="shared" si="17"/>
        <v>2404.684824444445</v>
      </c>
      <c r="AN162" s="453">
        <f t="shared" si="18"/>
        <v>272.71786666666668</v>
      </c>
      <c r="AO162" s="453">
        <f t="shared" si="19"/>
        <v>10915664.877</v>
      </c>
    </row>
    <row r="163" spans="1:41" s="414" customFormat="1" ht="13.5" customHeight="1">
      <c r="A163" s="236" t="s">
        <v>788</v>
      </c>
      <c r="B163" s="238">
        <v>195</v>
      </c>
      <c r="C163" s="39">
        <v>622</v>
      </c>
      <c r="D163" s="39">
        <v>327</v>
      </c>
      <c r="E163" s="55">
        <v>15.4</v>
      </c>
      <c r="F163" s="55">
        <v>24.4</v>
      </c>
      <c r="G163" s="39">
        <v>13</v>
      </c>
      <c r="H163" s="415">
        <v>249.3</v>
      </c>
      <c r="I163" s="39">
        <v>573.20000000000005</v>
      </c>
      <c r="J163" s="39">
        <v>547.20000000000005</v>
      </c>
      <c r="K163" s="39" t="s">
        <v>74</v>
      </c>
      <c r="L163" s="41">
        <v>98</v>
      </c>
      <c r="M163" s="238">
        <v>222</v>
      </c>
      <c r="N163" s="235">
        <v>2.5</v>
      </c>
      <c r="O163" s="235">
        <v>12.77</v>
      </c>
      <c r="P163" s="236" t="s">
        <v>787</v>
      </c>
      <c r="Q163" s="238">
        <v>131</v>
      </c>
      <c r="R163" s="41">
        <v>167900</v>
      </c>
      <c r="S163" s="41">
        <v>5398</v>
      </c>
      <c r="T163" s="41">
        <v>6074</v>
      </c>
      <c r="U163" s="235">
        <v>25.95</v>
      </c>
      <c r="V163" s="234">
        <v>99.83</v>
      </c>
      <c r="W163" s="41">
        <v>14240</v>
      </c>
      <c r="X163" s="41">
        <v>871</v>
      </c>
      <c r="Y163" s="41">
        <v>1340</v>
      </c>
      <c r="Z163" s="234">
        <v>7.56</v>
      </c>
      <c r="AA163" s="235">
        <v>79.430000000000007</v>
      </c>
      <c r="AB163" s="39">
        <v>400.9</v>
      </c>
      <c r="AC163" s="37">
        <v>12700</v>
      </c>
      <c r="AD163" s="39">
        <v>1</v>
      </c>
      <c r="AE163" s="39">
        <v>1</v>
      </c>
      <c r="AF163" s="232">
        <v>1</v>
      </c>
      <c r="AG163" s="39">
        <v>2</v>
      </c>
      <c r="AH163" s="39">
        <v>4</v>
      </c>
      <c r="AI163" s="37">
        <v>4</v>
      </c>
      <c r="AJ163" s="39" t="s">
        <v>144</v>
      </c>
      <c r="AK163" s="453">
        <f t="shared" si="15"/>
        <v>67.357801845166492</v>
      </c>
      <c r="AL163" s="452">
        <f t="shared" si="16"/>
        <v>194.71849503999997</v>
      </c>
      <c r="AM163" s="453">
        <f t="shared" si="17"/>
        <v>3530.3951085079998</v>
      </c>
      <c r="AN163" s="453">
        <f t="shared" si="18"/>
        <v>389.43699007999999</v>
      </c>
      <c r="AO163" s="453">
        <f t="shared" si="19"/>
        <v>12695301.525001245</v>
      </c>
    </row>
    <row r="164" spans="1:41" s="63" customFormat="1" ht="13.5" customHeight="1">
      <c r="A164" s="225" t="s">
        <v>786</v>
      </c>
      <c r="B164" s="230">
        <v>217</v>
      </c>
      <c r="C164" s="21">
        <v>628</v>
      </c>
      <c r="D164" s="21">
        <v>328</v>
      </c>
      <c r="E164" s="57">
        <v>16.5</v>
      </c>
      <c r="F164" s="57">
        <v>27.7</v>
      </c>
      <c r="G164" s="21">
        <v>13</v>
      </c>
      <c r="H164" s="413">
        <v>277.60000000000002</v>
      </c>
      <c r="I164" s="21">
        <v>572.6</v>
      </c>
      <c r="J164" s="21">
        <v>546.6</v>
      </c>
      <c r="K164" s="21" t="s">
        <v>74</v>
      </c>
      <c r="L164" s="33">
        <v>100</v>
      </c>
      <c r="M164" s="227">
        <v>222</v>
      </c>
      <c r="N164" s="219">
        <v>2.5099999999999998</v>
      </c>
      <c r="O164" s="219">
        <v>11.53</v>
      </c>
      <c r="P164" s="225" t="s">
        <v>785</v>
      </c>
      <c r="Q164" s="230">
        <v>146</v>
      </c>
      <c r="R164" s="33">
        <v>190800</v>
      </c>
      <c r="S164" s="33">
        <v>6076</v>
      </c>
      <c r="T164" s="33">
        <v>6848</v>
      </c>
      <c r="U164" s="219">
        <v>26.21</v>
      </c>
      <c r="V164" s="224">
        <v>107.7</v>
      </c>
      <c r="W164" s="33">
        <v>16310</v>
      </c>
      <c r="X164" s="33">
        <v>995</v>
      </c>
      <c r="Y164" s="33">
        <v>1531</v>
      </c>
      <c r="Z164" s="224">
        <v>7.67</v>
      </c>
      <c r="AA164" s="219">
        <v>87.13</v>
      </c>
      <c r="AB164" s="21">
        <v>564.6</v>
      </c>
      <c r="AC164" s="26">
        <v>14680</v>
      </c>
      <c r="AD164" s="21">
        <v>1</v>
      </c>
      <c r="AE164" s="21">
        <v>1</v>
      </c>
      <c r="AF164" s="222">
        <v>1</v>
      </c>
      <c r="AG164" s="21">
        <v>2</v>
      </c>
      <c r="AH164" s="21">
        <v>3</v>
      </c>
      <c r="AI164" s="26">
        <v>4</v>
      </c>
      <c r="AJ164" s="21" t="s">
        <v>144</v>
      </c>
      <c r="AK164" s="453">
        <f t="shared" si="15"/>
        <v>67.314121037463963</v>
      </c>
      <c r="AL164" s="452">
        <f t="shared" si="16"/>
        <v>277.32004475833327</v>
      </c>
      <c r="AM164" s="453">
        <f t="shared" si="17"/>
        <v>5212.0735449271942</v>
      </c>
      <c r="AN164" s="453">
        <f t="shared" si="18"/>
        <v>554.64008951666654</v>
      </c>
      <c r="AO164" s="453">
        <f t="shared" si="19"/>
        <v>14676643.49935046</v>
      </c>
    </row>
    <row r="165" spans="1:41" s="414" customFormat="1" ht="13.5" customHeight="1">
      <c r="A165" s="236" t="s">
        <v>784</v>
      </c>
      <c r="B165" s="238">
        <v>241</v>
      </c>
      <c r="C165" s="39">
        <v>635</v>
      </c>
      <c r="D165" s="39">
        <v>329</v>
      </c>
      <c r="E165" s="55">
        <v>17.100000000000001</v>
      </c>
      <c r="F165" s="55">
        <v>31</v>
      </c>
      <c r="G165" s="39">
        <v>13</v>
      </c>
      <c r="H165" s="415">
        <v>303.39999999999998</v>
      </c>
      <c r="I165" s="39">
        <v>573</v>
      </c>
      <c r="J165" s="39">
        <v>547</v>
      </c>
      <c r="K165" s="39" t="s">
        <v>74</v>
      </c>
      <c r="L165" s="41">
        <v>100</v>
      </c>
      <c r="M165" s="238">
        <v>224</v>
      </c>
      <c r="N165" s="235">
        <v>2.5299999999999998</v>
      </c>
      <c r="O165" s="235">
        <v>10.62</v>
      </c>
      <c r="P165" s="236" t="s">
        <v>783</v>
      </c>
      <c r="Q165" s="238">
        <v>162</v>
      </c>
      <c r="R165" s="41">
        <v>214200</v>
      </c>
      <c r="S165" s="41">
        <v>6746</v>
      </c>
      <c r="T165" s="41">
        <v>7605</v>
      </c>
      <c r="U165" s="235">
        <v>26.57</v>
      </c>
      <c r="V165" s="234">
        <v>112.8</v>
      </c>
      <c r="W165" s="41">
        <v>18430</v>
      </c>
      <c r="X165" s="41">
        <v>1120</v>
      </c>
      <c r="Y165" s="41">
        <v>1721</v>
      </c>
      <c r="Z165" s="234">
        <v>7.79</v>
      </c>
      <c r="AA165" s="235">
        <v>94.33</v>
      </c>
      <c r="AB165" s="39">
        <v>758.6</v>
      </c>
      <c r="AC165" s="37">
        <v>16780</v>
      </c>
      <c r="AD165" s="39">
        <v>1</v>
      </c>
      <c r="AE165" s="39">
        <v>1</v>
      </c>
      <c r="AF165" s="232">
        <v>1</v>
      </c>
      <c r="AG165" s="39">
        <v>1</v>
      </c>
      <c r="AH165" s="39">
        <v>3</v>
      </c>
      <c r="AI165" s="37">
        <v>4</v>
      </c>
      <c r="AJ165" s="39" t="s">
        <v>144</v>
      </c>
      <c r="AK165" s="453">
        <f t="shared" si="15"/>
        <v>66.840804218852981</v>
      </c>
      <c r="AL165" s="452">
        <f t="shared" si="16"/>
        <v>377.04342406666666</v>
      </c>
      <c r="AM165" s="453">
        <f t="shared" si="17"/>
        <v>7371.5273339430551</v>
      </c>
      <c r="AN165" s="453">
        <f t="shared" si="18"/>
        <v>754.08684813333332</v>
      </c>
      <c r="AO165" s="453">
        <f t="shared" si="19"/>
        <v>16780775.343439333</v>
      </c>
    </row>
    <row r="166" spans="1:41" s="63" customFormat="1" ht="13.5" customHeight="1">
      <c r="A166" s="225" t="s">
        <v>782</v>
      </c>
      <c r="B166" s="230">
        <v>262</v>
      </c>
      <c r="C166" s="21">
        <v>641</v>
      </c>
      <c r="D166" s="21">
        <v>327</v>
      </c>
      <c r="E166" s="57">
        <v>19</v>
      </c>
      <c r="F166" s="57">
        <v>34</v>
      </c>
      <c r="G166" s="21">
        <v>13</v>
      </c>
      <c r="H166" s="413">
        <v>332.7</v>
      </c>
      <c r="I166" s="21">
        <v>573</v>
      </c>
      <c r="J166" s="21">
        <v>547</v>
      </c>
      <c r="K166" s="21" t="s">
        <v>74</v>
      </c>
      <c r="L166" s="33">
        <v>102</v>
      </c>
      <c r="M166" s="227">
        <v>222</v>
      </c>
      <c r="N166" s="219">
        <v>2.5299999999999998</v>
      </c>
      <c r="O166" s="219">
        <v>9.69</v>
      </c>
      <c r="P166" s="225" t="s">
        <v>781</v>
      </c>
      <c r="Q166" s="230">
        <v>176</v>
      </c>
      <c r="R166" s="33">
        <v>235990</v>
      </c>
      <c r="S166" s="33">
        <v>7363</v>
      </c>
      <c r="T166" s="33">
        <v>8349</v>
      </c>
      <c r="U166" s="219">
        <v>26.63</v>
      </c>
      <c r="V166" s="224">
        <v>125.6</v>
      </c>
      <c r="W166" s="33">
        <v>19850</v>
      </c>
      <c r="X166" s="33">
        <v>1214</v>
      </c>
      <c r="Y166" s="33">
        <v>1871</v>
      </c>
      <c r="Z166" s="224">
        <v>7.72</v>
      </c>
      <c r="AA166" s="57">
        <v>102.2</v>
      </c>
      <c r="AB166" s="21">
        <v>998.1</v>
      </c>
      <c r="AC166" s="26">
        <v>18250</v>
      </c>
      <c r="AD166" s="21">
        <v>1</v>
      </c>
      <c r="AE166" s="21">
        <v>1</v>
      </c>
      <c r="AF166" s="222">
        <v>1</v>
      </c>
      <c r="AG166" s="21">
        <v>1</v>
      </c>
      <c r="AH166" s="21">
        <v>2</v>
      </c>
      <c r="AI166" s="26">
        <v>3</v>
      </c>
      <c r="AJ166" s="21" t="s">
        <v>144</v>
      </c>
      <c r="AK166" s="453">
        <f t="shared" si="15"/>
        <v>69.553201082055864</v>
      </c>
      <c r="AL166" s="452">
        <f t="shared" si="16"/>
        <v>497.80381666666671</v>
      </c>
      <c r="AM166" s="453">
        <f t="shared" si="17"/>
        <v>9549.4987335555561</v>
      </c>
      <c r="AN166" s="453">
        <f t="shared" si="18"/>
        <v>995.60763333333341</v>
      </c>
      <c r="AO166" s="453">
        <f t="shared" si="19"/>
        <v>18251069.355803248</v>
      </c>
    </row>
    <row r="167" spans="1:41" s="414" customFormat="1" ht="13.5" customHeight="1">
      <c r="A167" s="236" t="s">
        <v>780</v>
      </c>
      <c r="B167" s="238">
        <v>285</v>
      </c>
      <c r="C167" s="39">
        <v>647</v>
      </c>
      <c r="D167" s="39">
        <v>329</v>
      </c>
      <c r="E167" s="55">
        <v>20.6</v>
      </c>
      <c r="F167" s="55">
        <v>37.1</v>
      </c>
      <c r="G167" s="39">
        <v>13</v>
      </c>
      <c r="H167" s="415">
        <v>363.6</v>
      </c>
      <c r="I167" s="39">
        <v>572.79999999999995</v>
      </c>
      <c r="J167" s="39">
        <v>546.79999999999995</v>
      </c>
      <c r="K167" s="39" t="s">
        <v>74</v>
      </c>
      <c r="L167" s="41">
        <v>104</v>
      </c>
      <c r="M167" s="238">
        <v>224</v>
      </c>
      <c r="N167" s="235">
        <v>2.5499999999999998</v>
      </c>
      <c r="O167" s="235">
        <v>8.92</v>
      </c>
      <c r="P167" s="236" t="s">
        <v>779</v>
      </c>
      <c r="Q167" s="238">
        <v>192</v>
      </c>
      <c r="R167" s="41">
        <v>260700</v>
      </c>
      <c r="S167" s="41">
        <v>8059</v>
      </c>
      <c r="T167" s="41">
        <v>9175</v>
      </c>
      <c r="U167" s="235">
        <v>26.78</v>
      </c>
      <c r="V167" s="234">
        <v>136.69999999999999</v>
      </c>
      <c r="W167" s="41">
        <v>22060</v>
      </c>
      <c r="X167" s="41">
        <v>1341</v>
      </c>
      <c r="Y167" s="41">
        <v>2071</v>
      </c>
      <c r="Z167" s="234">
        <v>7.79</v>
      </c>
      <c r="AA167" s="55">
        <v>110</v>
      </c>
      <c r="AB167" s="39">
        <v>1295</v>
      </c>
      <c r="AC167" s="37">
        <v>20480</v>
      </c>
      <c r="AD167" s="39">
        <v>1</v>
      </c>
      <c r="AE167" s="39">
        <v>1</v>
      </c>
      <c r="AF167" s="232">
        <v>1</v>
      </c>
      <c r="AG167" s="39">
        <v>1</v>
      </c>
      <c r="AH167" s="39">
        <v>1</v>
      </c>
      <c r="AI167" s="37">
        <v>2</v>
      </c>
      <c r="AJ167" s="39" t="s">
        <v>144</v>
      </c>
      <c r="AK167" s="453">
        <f t="shared" si="15"/>
        <v>71.162266226622677</v>
      </c>
      <c r="AL167" s="452">
        <f t="shared" si="16"/>
        <v>648.87132027333348</v>
      </c>
      <c r="AM167" s="453">
        <f t="shared" si="17"/>
        <v>12635.764367826798</v>
      </c>
      <c r="AN167" s="453">
        <f t="shared" si="18"/>
        <v>1297.7426405466667</v>
      </c>
      <c r="AO167" s="453">
        <f t="shared" si="19"/>
        <v>20477061.209354434</v>
      </c>
    </row>
    <row r="168" spans="1:41" s="63" customFormat="1" ht="13.5" customHeight="1">
      <c r="A168" s="225" t="s">
        <v>778</v>
      </c>
      <c r="B168" s="230">
        <v>341</v>
      </c>
      <c r="C168" s="21">
        <v>661</v>
      </c>
      <c r="D168" s="21">
        <v>333</v>
      </c>
      <c r="E168" s="57">
        <v>24.4</v>
      </c>
      <c r="F168" s="57">
        <v>43.9</v>
      </c>
      <c r="G168" s="21">
        <v>13</v>
      </c>
      <c r="H168" s="413">
        <v>433.7</v>
      </c>
      <c r="I168" s="21">
        <v>573.20000000000005</v>
      </c>
      <c r="J168" s="21">
        <v>547.20000000000005</v>
      </c>
      <c r="K168" s="21" t="s">
        <v>74</v>
      </c>
      <c r="L168" s="33">
        <v>108</v>
      </c>
      <c r="M168" s="227">
        <v>228</v>
      </c>
      <c r="N168" s="219">
        <v>2.58</v>
      </c>
      <c r="O168" s="219">
        <v>7.59</v>
      </c>
      <c r="P168" s="225" t="s">
        <v>777</v>
      </c>
      <c r="Q168" s="230">
        <v>229</v>
      </c>
      <c r="R168" s="33">
        <v>318300</v>
      </c>
      <c r="S168" s="33">
        <v>9630</v>
      </c>
      <c r="T168" s="33">
        <v>11070</v>
      </c>
      <c r="U168" s="219">
        <v>27.09</v>
      </c>
      <c r="V168" s="224">
        <v>163.4</v>
      </c>
      <c r="W168" s="33">
        <v>27090</v>
      </c>
      <c r="X168" s="33">
        <v>1627</v>
      </c>
      <c r="Y168" s="33">
        <v>2522</v>
      </c>
      <c r="Z168" s="224">
        <v>7.9</v>
      </c>
      <c r="AA168" s="57">
        <v>127.4</v>
      </c>
      <c r="AB168" s="21">
        <v>2153</v>
      </c>
      <c r="AC168" s="26">
        <v>25720</v>
      </c>
      <c r="AD168" s="21">
        <v>1</v>
      </c>
      <c r="AE168" s="21">
        <v>1</v>
      </c>
      <c r="AF168" s="222">
        <v>1</v>
      </c>
      <c r="AG168" s="21">
        <v>1</v>
      </c>
      <c r="AH168" s="21">
        <v>1</v>
      </c>
      <c r="AI168" s="26">
        <v>1</v>
      </c>
      <c r="AJ168" s="21" t="s">
        <v>144</v>
      </c>
      <c r="AK168" s="453">
        <f t="shared" si="15"/>
        <v>75.25443855199444</v>
      </c>
      <c r="AL168" s="452">
        <f t="shared" si="16"/>
        <v>1088.5181343399997</v>
      </c>
      <c r="AM168" s="453">
        <f t="shared" si="17"/>
        <v>21707.656212795013</v>
      </c>
      <c r="AN168" s="453">
        <f t="shared" si="18"/>
        <v>2177.0362686799995</v>
      </c>
      <c r="AO168" s="453">
        <f t="shared" si="19"/>
        <v>25721546.205061316</v>
      </c>
    </row>
    <row r="169" spans="1:41" s="414" customFormat="1" ht="13.5" customHeight="1">
      <c r="A169" s="236" t="s">
        <v>776</v>
      </c>
      <c r="B169" s="238">
        <v>415</v>
      </c>
      <c r="C169" s="39">
        <v>679</v>
      </c>
      <c r="D169" s="39">
        <v>338</v>
      </c>
      <c r="E169" s="55">
        <v>29.5</v>
      </c>
      <c r="F169" s="55">
        <v>53.1</v>
      </c>
      <c r="G169" s="39">
        <v>13</v>
      </c>
      <c r="H169" s="415">
        <v>529.4</v>
      </c>
      <c r="I169" s="39">
        <v>572.79999999999995</v>
      </c>
      <c r="J169" s="39">
        <v>546.79999999999995</v>
      </c>
      <c r="K169" s="39" t="s">
        <v>74</v>
      </c>
      <c r="L169" s="41">
        <v>114</v>
      </c>
      <c r="M169" s="238">
        <v>232</v>
      </c>
      <c r="N169" s="235">
        <v>2.63</v>
      </c>
      <c r="O169" s="235">
        <v>6.33</v>
      </c>
      <c r="P169" s="236" t="s">
        <v>775</v>
      </c>
      <c r="Q169" s="238">
        <v>279</v>
      </c>
      <c r="R169" s="41">
        <v>399800</v>
      </c>
      <c r="S169" s="41">
        <v>11780</v>
      </c>
      <c r="T169" s="41">
        <v>13690</v>
      </c>
      <c r="U169" s="235">
        <v>27.48</v>
      </c>
      <c r="V169" s="234">
        <v>199.9</v>
      </c>
      <c r="W169" s="41">
        <v>34300</v>
      </c>
      <c r="X169" s="41">
        <v>2030</v>
      </c>
      <c r="Y169" s="41">
        <v>3160</v>
      </c>
      <c r="Z169" s="234">
        <v>8.0500000000000007</v>
      </c>
      <c r="AA169" s="55">
        <v>150.9</v>
      </c>
      <c r="AB169" s="39">
        <v>3824</v>
      </c>
      <c r="AC169" s="37">
        <v>33470</v>
      </c>
      <c r="AD169" s="39">
        <v>1</v>
      </c>
      <c r="AE169" s="39">
        <v>1</v>
      </c>
      <c r="AF169" s="232">
        <v>1</v>
      </c>
      <c r="AG169" s="39">
        <v>1</v>
      </c>
      <c r="AH169" s="39">
        <v>1</v>
      </c>
      <c r="AI169" s="37">
        <v>1</v>
      </c>
      <c r="AJ169" s="39" t="s">
        <v>144</v>
      </c>
      <c r="AK169" s="453">
        <f t="shared" si="15"/>
        <v>80.905364563656974</v>
      </c>
      <c r="AL169" s="452">
        <f t="shared" si="16"/>
        <v>1954.6655371416671</v>
      </c>
      <c r="AM169" s="453">
        <f t="shared" si="17"/>
        <v>40170.987965457309</v>
      </c>
      <c r="AN169" s="453">
        <f t="shared" si="18"/>
        <v>3909.3310742833332</v>
      </c>
      <c r="AO169" s="453">
        <f t="shared" si="19"/>
        <v>33469042.137735635</v>
      </c>
    </row>
    <row r="170" spans="1:41" s="63" customFormat="1" ht="13.5" customHeight="1">
      <c r="A170" s="225" t="s">
        <v>774</v>
      </c>
      <c r="B170" s="230">
        <v>455</v>
      </c>
      <c r="C170" s="21">
        <v>689</v>
      </c>
      <c r="D170" s="21">
        <v>340</v>
      </c>
      <c r="E170" s="57">
        <v>32</v>
      </c>
      <c r="F170" s="57">
        <v>57.9</v>
      </c>
      <c r="G170" s="21">
        <v>13</v>
      </c>
      <c r="H170" s="413">
        <v>578.6</v>
      </c>
      <c r="I170" s="21">
        <v>573.20000000000005</v>
      </c>
      <c r="J170" s="21">
        <v>547.20000000000005</v>
      </c>
      <c r="K170" s="21" t="s">
        <v>74</v>
      </c>
      <c r="L170" s="33">
        <v>116</v>
      </c>
      <c r="M170" s="227">
        <v>234</v>
      </c>
      <c r="N170" s="219">
        <v>2.65</v>
      </c>
      <c r="O170" s="219">
        <v>5.84</v>
      </c>
      <c r="P170" s="225" t="s">
        <v>773</v>
      </c>
      <c r="Q170" s="230">
        <v>306</v>
      </c>
      <c r="R170" s="33">
        <v>444520</v>
      </c>
      <c r="S170" s="33">
        <v>12903</v>
      </c>
      <c r="T170" s="33">
        <v>15093</v>
      </c>
      <c r="U170" s="219">
        <v>27.72</v>
      </c>
      <c r="V170" s="224">
        <v>218.5</v>
      </c>
      <c r="W170" s="33">
        <v>38090</v>
      </c>
      <c r="X170" s="33">
        <v>2241</v>
      </c>
      <c r="Y170" s="33">
        <v>3496</v>
      </c>
      <c r="Z170" s="224">
        <v>8.11</v>
      </c>
      <c r="AA170" s="57">
        <v>163</v>
      </c>
      <c r="AB170" s="21">
        <v>4948</v>
      </c>
      <c r="AC170" s="26">
        <v>37770</v>
      </c>
      <c r="AD170" s="21">
        <v>1</v>
      </c>
      <c r="AE170" s="21">
        <v>1</v>
      </c>
      <c r="AF170" s="222">
        <v>1</v>
      </c>
      <c r="AG170" s="21">
        <v>1</v>
      </c>
      <c r="AH170" s="21">
        <v>1</v>
      </c>
      <c r="AI170" s="26">
        <v>1</v>
      </c>
      <c r="AJ170" s="21" t="s">
        <v>144</v>
      </c>
      <c r="AK170" s="453">
        <f t="shared" si="15"/>
        <v>83.646215001728336</v>
      </c>
      <c r="AL170" s="452">
        <f t="shared" si="16"/>
        <v>2544.5161886666665</v>
      </c>
      <c r="AM170" s="453">
        <f t="shared" si="17"/>
        <v>53008.477623722225</v>
      </c>
      <c r="AN170" s="453">
        <f t="shared" si="18"/>
        <v>5089.032377333333</v>
      </c>
      <c r="AO170" s="453">
        <f t="shared" si="19"/>
        <v>37765951.710689001</v>
      </c>
    </row>
    <row r="171" spans="1:41" s="414" customFormat="1" ht="13.5" customHeight="1">
      <c r="A171" s="236" t="s">
        <v>772</v>
      </c>
      <c r="B171" s="238">
        <v>498</v>
      </c>
      <c r="C171" s="39">
        <v>699</v>
      </c>
      <c r="D171" s="39">
        <v>343</v>
      </c>
      <c r="E171" s="55">
        <v>35.1</v>
      </c>
      <c r="F171" s="55">
        <v>63</v>
      </c>
      <c r="G171" s="39">
        <v>13</v>
      </c>
      <c r="H171" s="415">
        <v>634.79999999999995</v>
      </c>
      <c r="I171" s="39">
        <v>573</v>
      </c>
      <c r="J171" s="39">
        <v>547</v>
      </c>
      <c r="K171" s="39" t="s">
        <v>74</v>
      </c>
      <c r="L171" s="41">
        <v>120</v>
      </c>
      <c r="M171" s="238">
        <v>238</v>
      </c>
      <c r="N171" s="235">
        <v>2.68</v>
      </c>
      <c r="O171" s="235">
        <v>5.37</v>
      </c>
      <c r="P171" s="236" t="s">
        <v>771</v>
      </c>
      <c r="Q171" s="238">
        <v>335</v>
      </c>
      <c r="R171" s="41">
        <v>494700</v>
      </c>
      <c r="S171" s="41">
        <v>14150</v>
      </c>
      <c r="T171" s="41">
        <v>16670</v>
      </c>
      <c r="U171" s="235">
        <v>27.92</v>
      </c>
      <c r="V171" s="234">
        <v>241.1</v>
      </c>
      <c r="W171" s="41">
        <v>42580</v>
      </c>
      <c r="X171" s="41">
        <v>2483</v>
      </c>
      <c r="Y171" s="41">
        <v>3885</v>
      </c>
      <c r="Z171" s="234">
        <v>8.19</v>
      </c>
      <c r="AA171" s="55">
        <v>176.3</v>
      </c>
      <c r="AB171" s="39">
        <v>6420</v>
      </c>
      <c r="AC171" s="37">
        <v>42850</v>
      </c>
      <c r="AD171" s="39">
        <v>1</v>
      </c>
      <c r="AE171" s="39">
        <v>1</v>
      </c>
      <c r="AF171" s="232">
        <v>1</v>
      </c>
      <c r="AG171" s="39">
        <v>1</v>
      </c>
      <c r="AH171" s="39">
        <v>1</v>
      </c>
      <c r="AI171" s="37">
        <v>1</v>
      </c>
      <c r="AJ171" s="39" t="s">
        <v>144</v>
      </c>
      <c r="AK171" s="453">
        <f t="shared" si="15"/>
        <v>86.89760554505358</v>
      </c>
      <c r="AL171" s="452">
        <f t="shared" si="16"/>
        <v>3317.2523406</v>
      </c>
      <c r="AM171" s="453">
        <f t="shared" si="17"/>
        <v>70109.714925112508</v>
      </c>
      <c r="AN171" s="453">
        <f t="shared" si="18"/>
        <v>6634.5046812000001</v>
      </c>
      <c r="AO171" s="453">
        <f t="shared" si="19"/>
        <v>42847540.619814008</v>
      </c>
    </row>
    <row r="172" spans="1:41" s="63" customFormat="1" ht="13.5" customHeight="1">
      <c r="A172" s="225" t="s">
        <v>770</v>
      </c>
      <c r="B172" s="230">
        <v>551</v>
      </c>
      <c r="C172" s="21">
        <v>711</v>
      </c>
      <c r="D172" s="21">
        <v>347</v>
      </c>
      <c r="E172" s="57">
        <v>38.6</v>
      </c>
      <c r="F172" s="57">
        <v>69.099999999999994</v>
      </c>
      <c r="G172" s="21">
        <v>13</v>
      </c>
      <c r="H172" s="413">
        <v>702.1</v>
      </c>
      <c r="I172" s="21">
        <v>572.79999999999995</v>
      </c>
      <c r="J172" s="21">
        <v>546.79999999999995</v>
      </c>
      <c r="K172" s="21" t="s">
        <v>74</v>
      </c>
      <c r="L172" s="33">
        <v>122</v>
      </c>
      <c r="M172" s="227">
        <v>242</v>
      </c>
      <c r="N172" s="219">
        <v>2.71</v>
      </c>
      <c r="O172" s="219">
        <v>4.92</v>
      </c>
      <c r="P172" s="225" t="s">
        <v>769</v>
      </c>
      <c r="Q172" s="230">
        <v>370</v>
      </c>
      <c r="R172" s="33">
        <v>557510</v>
      </c>
      <c r="S172" s="33">
        <v>15682</v>
      </c>
      <c r="T172" s="33">
        <v>18599</v>
      </c>
      <c r="U172" s="219">
        <v>28.18</v>
      </c>
      <c r="V172" s="224">
        <v>267.2</v>
      </c>
      <c r="W172" s="33">
        <v>48400</v>
      </c>
      <c r="X172" s="33">
        <v>2790</v>
      </c>
      <c r="Y172" s="33">
        <v>4377</v>
      </c>
      <c r="Z172" s="224">
        <v>8.3000000000000007</v>
      </c>
      <c r="AA172" s="57">
        <v>192</v>
      </c>
      <c r="AB172" s="21">
        <v>8525</v>
      </c>
      <c r="AC172" s="26">
        <v>49570</v>
      </c>
      <c r="AD172" s="21">
        <v>1</v>
      </c>
      <c r="AE172" s="21">
        <v>1</v>
      </c>
      <c r="AF172" s="222">
        <v>1</v>
      </c>
      <c r="AG172" s="21">
        <v>1</v>
      </c>
      <c r="AH172" s="21">
        <v>1</v>
      </c>
      <c r="AI172" s="26">
        <v>1</v>
      </c>
      <c r="AJ172" s="21" t="s">
        <v>144</v>
      </c>
      <c r="AK172" s="453">
        <f t="shared" si="15"/>
        <v>90.594715852442647</v>
      </c>
      <c r="AL172" s="452">
        <f t="shared" si="16"/>
        <v>4431.5861496733323</v>
      </c>
      <c r="AM172" s="453">
        <f t="shared" si="17"/>
        <v>95783.922520081309</v>
      </c>
      <c r="AN172" s="453">
        <f t="shared" si="18"/>
        <v>8863.1722993466665</v>
      </c>
      <c r="AO172" s="453">
        <f t="shared" si="19"/>
        <v>49566697.208425492</v>
      </c>
    </row>
    <row r="173" spans="1:41" s="63" customFormat="1" ht="13.5" hidden="1" customHeight="1">
      <c r="A173" s="225"/>
      <c r="B173" s="230"/>
      <c r="C173" s="21"/>
      <c r="D173" s="21"/>
      <c r="E173" s="57"/>
      <c r="F173" s="57"/>
      <c r="G173" s="21"/>
      <c r="H173" s="413"/>
      <c r="I173" s="21"/>
      <c r="J173" s="21"/>
      <c r="K173" s="21"/>
      <c r="L173" s="33"/>
      <c r="M173" s="227"/>
      <c r="N173" s="219"/>
      <c r="O173" s="219"/>
      <c r="P173" s="225"/>
      <c r="Q173" s="230"/>
      <c r="R173" s="33"/>
      <c r="S173" s="33"/>
      <c r="T173" s="33"/>
      <c r="U173" s="219"/>
      <c r="V173" s="224"/>
      <c r="W173" s="33"/>
      <c r="X173" s="57"/>
      <c r="Y173" s="57"/>
      <c r="Z173" s="224"/>
      <c r="AA173" s="219"/>
      <c r="AB173" s="21"/>
      <c r="AC173" s="26"/>
      <c r="AD173" s="21"/>
      <c r="AE173" s="21"/>
      <c r="AF173" s="222"/>
      <c r="AG173" s="21"/>
      <c r="AH173" s="21"/>
      <c r="AI173" s="26"/>
      <c r="AJ173" s="21"/>
      <c r="AK173" s="453" t="e">
        <f t="shared" si="15"/>
        <v>#DIV/0!</v>
      </c>
      <c r="AL173" s="452">
        <f t="shared" si="16"/>
        <v>0</v>
      </c>
      <c r="AM173" s="453">
        <f t="shared" si="17"/>
        <v>0</v>
      </c>
      <c r="AN173" s="453">
        <f t="shared" si="18"/>
        <v>0</v>
      </c>
      <c r="AO173" s="453">
        <f t="shared" si="19"/>
        <v>0</v>
      </c>
    </row>
    <row r="174" spans="1:41" s="414" customFormat="1" ht="13.5" customHeight="1">
      <c r="A174" s="236" t="s">
        <v>768</v>
      </c>
      <c r="B174" s="238">
        <v>125</v>
      </c>
      <c r="C174" s="39">
        <v>678</v>
      </c>
      <c r="D174" s="39">
        <v>253</v>
      </c>
      <c r="E174" s="55">
        <v>11.7</v>
      </c>
      <c r="F174" s="55">
        <v>16.3</v>
      </c>
      <c r="G174" s="39">
        <v>15</v>
      </c>
      <c r="H174" s="415">
        <v>159.9</v>
      </c>
      <c r="I174" s="39">
        <v>645.4</v>
      </c>
      <c r="J174" s="39">
        <v>615.4</v>
      </c>
      <c r="K174" s="39" t="s">
        <v>74</v>
      </c>
      <c r="L174" s="41">
        <v>100</v>
      </c>
      <c r="M174" s="238">
        <v>148</v>
      </c>
      <c r="N174" s="235">
        <v>2.3199999999999998</v>
      </c>
      <c r="O174" s="235">
        <v>18.47</v>
      </c>
      <c r="P174" s="236" t="s">
        <v>767</v>
      </c>
      <c r="Q174" s="238">
        <v>84</v>
      </c>
      <c r="R174" s="41">
        <v>118480</v>
      </c>
      <c r="S174" s="41">
        <v>3495</v>
      </c>
      <c r="T174" s="41">
        <v>4009</v>
      </c>
      <c r="U174" s="235">
        <v>27.22</v>
      </c>
      <c r="V174" s="234">
        <v>84.24</v>
      </c>
      <c r="W174" s="41">
        <v>4410</v>
      </c>
      <c r="X174" s="55">
        <v>348.6</v>
      </c>
      <c r="Y174" s="55">
        <v>545.5</v>
      </c>
      <c r="Z174" s="234">
        <v>5.25</v>
      </c>
      <c r="AA174" s="235">
        <v>61.87</v>
      </c>
      <c r="AB174" s="55">
        <v>119.4</v>
      </c>
      <c r="AC174" s="37">
        <v>4816</v>
      </c>
      <c r="AD174" s="39">
        <v>1</v>
      </c>
      <c r="AE174" s="39">
        <v>1</v>
      </c>
      <c r="AF174" s="232" t="s">
        <v>19</v>
      </c>
      <c r="AG174" s="39">
        <v>4</v>
      </c>
      <c r="AH174" s="39">
        <v>4</v>
      </c>
      <c r="AI174" s="37" t="s">
        <v>19</v>
      </c>
      <c r="AJ174" s="39"/>
      <c r="AK174" s="453">
        <f t="shared" si="15"/>
        <v>88.280800500312679</v>
      </c>
      <c r="AL174" s="452">
        <f t="shared" si="16"/>
        <v>54.185755068333343</v>
      </c>
      <c r="AM174" s="453">
        <f t="shared" si="17"/>
        <v>488.50884721763202</v>
      </c>
      <c r="AN174" s="453">
        <f t="shared" si="18"/>
        <v>108.37151013666666</v>
      </c>
      <c r="AO174" s="453">
        <f t="shared" si="19"/>
        <v>4815708.5529187936</v>
      </c>
    </row>
    <row r="175" spans="1:41" s="63" customFormat="1" ht="13.5" customHeight="1">
      <c r="A175" s="225" t="s">
        <v>766</v>
      </c>
      <c r="B175" s="230">
        <v>140</v>
      </c>
      <c r="C175" s="21">
        <v>684</v>
      </c>
      <c r="D175" s="21">
        <v>254</v>
      </c>
      <c r="E175" s="57">
        <v>12.4</v>
      </c>
      <c r="F175" s="57">
        <v>18.899999999999999</v>
      </c>
      <c r="G175" s="21">
        <v>15</v>
      </c>
      <c r="H175" s="413">
        <v>178.1</v>
      </c>
      <c r="I175" s="21">
        <v>646.20000000000005</v>
      </c>
      <c r="J175" s="21">
        <v>616.20000000000005</v>
      </c>
      <c r="K175" s="21" t="s">
        <v>74</v>
      </c>
      <c r="L175" s="33">
        <v>100</v>
      </c>
      <c r="M175" s="227">
        <v>148</v>
      </c>
      <c r="N175" s="219">
        <v>2.33</v>
      </c>
      <c r="O175" s="219">
        <v>16.690000000000001</v>
      </c>
      <c r="P175" s="225" t="s">
        <v>765</v>
      </c>
      <c r="Q175" s="230">
        <v>94</v>
      </c>
      <c r="R175" s="33">
        <v>136070</v>
      </c>
      <c r="S175" s="33">
        <v>3979</v>
      </c>
      <c r="T175" s="33">
        <v>4549</v>
      </c>
      <c r="U175" s="219">
        <v>27.64</v>
      </c>
      <c r="V175" s="224">
        <v>90.07</v>
      </c>
      <c r="W175" s="33">
        <v>5174</v>
      </c>
      <c r="X175" s="57">
        <v>407.4</v>
      </c>
      <c r="Y175" s="57">
        <v>636.4</v>
      </c>
      <c r="Z175" s="224">
        <v>5.39</v>
      </c>
      <c r="AA175" s="219">
        <v>67.77</v>
      </c>
      <c r="AB175" s="57">
        <v>168.4</v>
      </c>
      <c r="AC175" s="26">
        <v>5709</v>
      </c>
      <c r="AD175" s="21">
        <v>1</v>
      </c>
      <c r="AE175" s="21">
        <v>1</v>
      </c>
      <c r="AF175" s="222" t="s">
        <v>19</v>
      </c>
      <c r="AG175" s="21">
        <v>4</v>
      </c>
      <c r="AH175" s="21">
        <v>4</v>
      </c>
      <c r="AI175" s="26" t="s">
        <v>19</v>
      </c>
      <c r="AJ175" s="21"/>
      <c r="AK175" s="453">
        <f t="shared" si="15"/>
        <v>86.581695676586207</v>
      </c>
      <c r="AL175" s="452">
        <f t="shared" si="16"/>
        <v>78.295671240000004</v>
      </c>
      <c r="AM175" s="453">
        <f t="shared" si="17"/>
        <v>770.04927992149976</v>
      </c>
      <c r="AN175" s="453">
        <f t="shared" si="18"/>
        <v>156.59134247999998</v>
      </c>
      <c r="AO175" s="453">
        <f t="shared" si="19"/>
        <v>5708547.3538663285</v>
      </c>
    </row>
    <row r="176" spans="1:41" s="414" customFormat="1" ht="13.5" customHeight="1">
      <c r="A176" s="236" t="s">
        <v>764</v>
      </c>
      <c r="B176" s="238">
        <v>152</v>
      </c>
      <c r="C176" s="39">
        <v>688</v>
      </c>
      <c r="D176" s="39">
        <v>254</v>
      </c>
      <c r="E176" s="55">
        <v>13.1</v>
      </c>
      <c r="F176" s="55">
        <v>21.1</v>
      </c>
      <c r="G176" s="39">
        <v>15</v>
      </c>
      <c r="H176" s="415">
        <v>193.7</v>
      </c>
      <c r="I176" s="39">
        <v>645.79999999999995</v>
      </c>
      <c r="J176" s="39">
        <v>615.79999999999995</v>
      </c>
      <c r="K176" s="39" t="s">
        <v>74</v>
      </c>
      <c r="L176" s="41">
        <v>102</v>
      </c>
      <c r="M176" s="238">
        <v>148</v>
      </c>
      <c r="N176" s="235">
        <v>2.34</v>
      </c>
      <c r="O176" s="235">
        <v>15.39</v>
      </c>
      <c r="P176" s="236" t="s">
        <v>763</v>
      </c>
      <c r="Q176" s="238">
        <v>102</v>
      </c>
      <c r="R176" s="41">
        <v>150600</v>
      </c>
      <c r="S176" s="41">
        <v>4378</v>
      </c>
      <c r="T176" s="41">
        <v>5002</v>
      </c>
      <c r="U176" s="235">
        <v>27.88</v>
      </c>
      <c r="V176" s="234">
        <v>95.63</v>
      </c>
      <c r="W176" s="41">
        <v>5777</v>
      </c>
      <c r="X176" s="55">
        <v>454.9</v>
      </c>
      <c r="Y176" s="55">
        <v>710.3</v>
      </c>
      <c r="Z176" s="234">
        <v>5.46</v>
      </c>
      <c r="AA176" s="235">
        <v>72.87</v>
      </c>
      <c r="AB176" s="55">
        <v>221.4</v>
      </c>
      <c r="AC176" s="37">
        <v>6408</v>
      </c>
      <c r="AD176" s="39">
        <v>1</v>
      </c>
      <c r="AE176" s="39">
        <v>1</v>
      </c>
      <c r="AF176" s="232">
        <v>1</v>
      </c>
      <c r="AG176" s="39">
        <v>4</v>
      </c>
      <c r="AH176" s="39">
        <v>4</v>
      </c>
      <c r="AI176" s="37">
        <v>4</v>
      </c>
      <c r="AJ176" s="39" t="s">
        <v>144</v>
      </c>
      <c r="AK176" s="453">
        <f t="shared" si="15"/>
        <v>85.765616933402129</v>
      </c>
      <c r="AL176" s="452">
        <f t="shared" si="16"/>
        <v>104.52281393166668</v>
      </c>
      <c r="AM176" s="453">
        <f t="shared" si="17"/>
        <v>1071.1027700428056</v>
      </c>
      <c r="AN176" s="453">
        <f t="shared" si="18"/>
        <v>209.04562786333335</v>
      </c>
      <c r="AO176" s="453">
        <f t="shared" si="19"/>
        <v>6407576.47577303</v>
      </c>
    </row>
    <row r="177" spans="1:41" s="63" customFormat="1" ht="13.5" customHeight="1">
      <c r="A177" s="225" t="s">
        <v>762</v>
      </c>
      <c r="B177" s="230">
        <v>170</v>
      </c>
      <c r="C177" s="21">
        <v>693</v>
      </c>
      <c r="D177" s="21">
        <v>256</v>
      </c>
      <c r="E177" s="57">
        <v>14.5</v>
      </c>
      <c r="F177" s="57">
        <v>23.6</v>
      </c>
      <c r="G177" s="21">
        <v>15</v>
      </c>
      <c r="H177" s="413">
        <v>216.4</v>
      </c>
      <c r="I177" s="21">
        <v>645.79999999999995</v>
      </c>
      <c r="J177" s="21">
        <v>615.79999999999995</v>
      </c>
      <c r="K177" s="21" t="s">
        <v>74</v>
      </c>
      <c r="L177" s="33">
        <v>102</v>
      </c>
      <c r="M177" s="227">
        <v>150</v>
      </c>
      <c r="N177" s="219">
        <v>2.36</v>
      </c>
      <c r="O177" s="219">
        <v>13.86</v>
      </c>
      <c r="P177" s="225" t="s">
        <v>761</v>
      </c>
      <c r="Q177" s="230">
        <v>114</v>
      </c>
      <c r="R177" s="33">
        <v>169930</v>
      </c>
      <c r="S177" s="33">
        <v>4904</v>
      </c>
      <c r="T177" s="33">
        <v>5618</v>
      </c>
      <c r="U177" s="219">
        <v>28.02</v>
      </c>
      <c r="V177" s="224">
        <v>106.1</v>
      </c>
      <c r="W177" s="33">
        <v>6618</v>
      </c>
      <c r="X177" s="57">
        <v>517</v>
      </c>
      <c r="Y177" s="57">
        <v>809.3</v>
      </c>
      <c r="Z177" s="224">
        <v>5.53</v>
      </c>
      <c r="AA177" s="219">
        <v>79.27</v>
      </c>
      <c r="AB177" s="57">
        <v>306.7</v>
      </c>
      <c r="AC177" s="26">
        <v>7393</v>
      </c>
      <c r="AD177" s="21">
        <v>1</v>
      </c>
      <c r="AE177" s="21">
        <v>1</v>
      </c>
      <c r="AF177" s="222">
        <v>1</v>
      </c>
      <c r="AG177" s="21">
        <v>4</v>
      </c>
      <c r="AH177" s="21">
        <v>4</v>
      </c>
      <c r="AI177" s="26">
        <v>4</v>
      </c>
      <c r="AJ177" s="21" t="s">
        <v>144</v>
      </c>
      <c r="AK177" s="453">
        <f t="shared" si="15"/>
        <v>86.888170055452861</v>
      </c>
      <c r="AL177" s="452">
        <f t="shared" si="16"/>
        <v>146.17681078333334</v>
      </c>
      <c r="AM177" s="453">
        <f t="shared" si="17"/>
        <v>1534.251194349278</v>
      </c>
      <c r="AN177" s="453">
        <f t="shared" si="18"/>
        <v>292.35362156666673</v>
      </c>
      <c r="AO177" s="453">
        <f t="shared" si="19"/>
        <v>7392512.5968581969</v>
      </c>
    </row>
    <row r="178" spans="1:41" s="414" customFormat="1" ht="13.5" customHeight="1">
      <c r="A178" s="236" t="s">
        <v>760</v>
      </c>
      <c r="B178" s="238">
        <v>192</v>
      </c>
      <c r="C178" s="39">
        <v>702</v>
      </c>
      <c r="D178" s="39">
        <v>254</v>
      </c>
      <c r="E178" s="55">
        <v>15.5</v>
      </c>
      <c r="F178" s="55">
        <v>27.9</v>
      </c>
      <c r="G178" s="39">
        <v>15</v>
      </c>
      <c r="H178" s="415">
        <v>243.8</v>
      </c>
      <c r="I178" s="39">
        <v>646.20000000000005</v>
      </c>
      <c r="J178" s="39">
        <v>616.20000000000005</v>
      </c>
      <c r="K178" s="39" t="s">
        <v>74</v>
      </c>
      <c r="L178" s="41">
        <v>104</v>
      </c>
      <c r="M178" s="238">
        <v>148</v>
      </c>
      <c r="N178" s="235">
        <v>2.36</v>
      </c>
      <c r="O178" s="235">
        <v>12.35</v>
      </c>
      <c r="P178" s="236" t="s">
        <v>759</v>
      </c>
      <c r="Q178" s="238">
        <v>129</v>
      </c>
      <c r="R178" s="41">
        <v>197900</v>
      </c>
      <c r="S178" s="41">
        <v>5639</v>
      </c>
      <c r="T178" s="41">
        <v>6457</v>
      </c>
      <c r="U178" s="235">
        <v>28.49</v>
      </c>
      <c r="V178" s="234">
        <v>114.8</v>
      </c>
      <c r="W178" s="41">
        <v>7643</v>
      </c>
      <c r="X178" s="55">
        <v>601.79999999999995</v>
      </c>
      <c r="Y178" s="55">
        <v>941</v>
      </c>
      <c r="Z178" s="234">
        <v>5.6</v>
      </c>
      <c r="AA178" s="235">
        <v>88.87</v>
      </c>
      <c r="AB178" s="55">
        <v>463.2</v>
      </c>
      <c r="AC178" s="37">
        <v>8657</v>
      </c>
      <c r="AD178" s="39">
        <v>1</v>
      </c>
      <c r="AE178" s="39">
        <v>1</v>
      </c>
      <c r="AF178" s="232">
        <v>1</v>
      </c>
      <c r="AG178" s="39">
        <v>3</v>
      </c>
      <c r="AH178" s="39">
        <v>4</v>
      </c>
      <c r="AI178" s="37">
        <v>4</v>
      </c>
      <c r="AJ178" s="39" t="s">
        <v>144</v>
      </c>
      <c r="AK178" s="453">
        <f t="shared" si="15"/>
        <v>86.151763740771159</v>
      </c>
      <c r="AL178" s="452">
        <f t="shared" si="16"/>
        <v>225.71374582500002</v>
      </c>
      <c r="AM178" s="453">
        <f t="shared" si="17"/>
        <v>2474.9332850652495</v>
      </c>
      <c r="AN178" s="453">
        <f t="shared" si="18"/>
        <v>451.42749165000004</v>
      </c>
      <c r="AO178" s="453">
        <f t="shared" si="19"/>
        <v>8656508.6174481399</v>
      </c>
    </row>
    <row r="179" spans="1:41" s="63" customFormat="1" ht="13.5" hidden="1" customHeight="1">
      <c r="A179" s="225"/>
      <c r="B179" s="230"/>
      <c r="C179" s="21"/>
      <c r="D179" s="21"/>
      <c r="E179" s="57"/>
      <c r="F179" s="57"/>
      <c r="G179" s="21"/>
      <c r="H179" s="413"/>
      <c r="I179" s="21"/>
      <c r="J179" s="21"/>
      <c r="K179" s="21"/>
      <c r="L179" s="33"/>
      <c r="M179" s="227"/>
      <c r="N179" s="219"/>
      <c r="O179" s="219"/>
      <c r="P179" s="225"/>
      <c r="Q179" s="230"/>
      <c r="R179" s="33"/>
      <c r="S179" s="33"/>
      <c r="T179" s="33"/>
      <c r="U179" s="219"/>
      <c r="V179" s="224"/>
      <c r="W179" s="33"/>
      <c r="X179" s="57"/>
      <c r="Y179" s="57"/>
      <c r="Z179" s="224"/>
      <c r="AA179" s="219"/>
      <c r="AB179" s="57"/>
      <c r="AC179" s="26"/>
      <c r="AD179" s="21"/>
      <c r="AE179" s="21"/>
      <c r="AF179" s="222"/>
      <c r="AG179" s="21"/>
      <c r="AH179" s="21"/>
      <c r="AI179" s="26"/>
      <c r="AJ179" s="21"/>
      <c r="AK179" s="453" t="e">
        <f t="shared" si="15"/>
        <v>#DIV/0!</v>
      </c>
      <c r="AL179" s="452">
        <f t="shared" si="16"/>
        <v>0</v>
      </c>
      <c r="AM179" s="453">
        <f t="shared" si="17"/>
        <v>0</v>
      </c>
      <c r="AN179" s="453">
        <f t="shared" si="18"/>
        <v>0</v>
      </c>
      <c r="AO179" s="453">
        <f t="shared" si="19"/>
        <v>0</v>
      </c>
    </row>
    <row r="180" spans="1:41" s="414" customFormat="1" ht="13.5" customHeight="1">
      <c r="A180" s="236" t="s">
        <v>758</v>
      </c>
      <c r="B180" s="238">
        <v>147</v>
      </c>
      <c r="C180" s="39">
        <v>753</v>
      </c>
      <c r="D180" s="39">
        <v>265</v>
      </c>
      <c r="E180" s="55">
        <v>13.2</v>
      </c>
      <c r="F180" s="55">
        <v>17</v>
      </c>
      <c r="G180" s="39">
        <v>17</v>
      </c>
      <c r="H180" s="415">
        <v>187.5</v>
      </c>
      <c r="I180" s="39">
        <v>719</v>
      </c>
      <c r="J180" s="39">
        <v>685</v>
      </c>
      <c r="K180" s="39" t="s">
        <v>74</v>
      </c>
      <c r="L180" s="41">
        <v>106</v>
      </c>
      <c r="M180" s="238">
        <v>160</v>
      </c>
      <c r="N180" s="235">
        <v>2.5099999999999998</v>
      </c>
      <c r="O180" s="235">
        <v>17.059999999999999</v>
      </c>
      <c r="P180" s="236" t="s">
        <v>757</v>
      </c>
      <c r="Q180" s="238">
        <v>99</v>
      </c>
      <c r="R180" s="41">
        <v>166100</v>
      </c>
      <c r="S180" s="41">
        <v>4411</v>
      </c>
      <c r="T180" s="41">
        <v>5110</v>
      </c>
      <c r="U180" s="235">
        <v>29.76</v>
      </c>
      <c r="V180" s="234">
        <v>105.4</v>
      </c>
      <c r="W180" s="41">
        <v>5289</v>
      </c>
      <c r="X180" s="55">
        <v>399.2</v>
      </c>
      <c r="Y180" s="55">
        <v>630.79999999999995</v>
      </c>
      <c r="Z180" s="234">
        <v>5.31</v>
      </c>
      <c r="AA180" s="235">
        <v>67.12</v>
      </c>
      <c r="AB180" s="55">
        <v>161.5</v>
      </c>
      <c r="AC180" s="37">
        <v>7141</v>
      </c>
      <c r="AD180" s="39">
        <v>1</v>
      </c>
      <c r="AE180" s="39">
        <v>1</v>
      </c>
      <c r="AF180" s="232" t="s">
        <v>19</v>
      </c>
      <c r="AG180" s="39">
        <v>4</v>
      </c>
      <c r="AH180" s="39">
        <v>4</v>
      </c>
      <c r="AI180" s="37" t="s">
        <v>19</v>
      </c>
      <c r="AJ180" s="39"/>
      <c r="AK180" s="453">
        <f t="shared" si="15"/>
        <v>103.96666666666664</v>
      </c>
      <c r="AL180" s="452">
        <f t="shared" si="16"/>
        <v>71.611107466666667</v>
      </c>
      <c r="AM180" s="453">
        <f t="shared" si="17"/>
        <v>637.27529801805554</v>
      </c>
      <c r="AN180" s="453">
        <f t="shared" si="18"/>
        <v>143.22221493333333</v>
      </c>
      <c r="AO180" s="453">
        <f t="shared" si="19"/>
        <v>7140537.9253333332</v>
      </c>
    </row>
    <row r="181" spans="1:41" s="63" customFormat="1" ht="13.5" customHeight="1">
      <c r="A181" s="225" t="s">
        <v>756</v>
      </c>
      <c r="B181" s="230">
        <v>161</v>
      </c>
      <c r="C181" s="21">
        <v>758</v>
      </c>
      <c r="D181" s="21">
        <v>266</v>
      </c>
      <c r="E181" s="57">
        <v>13.8</v>
      </c>
      <c r="F181" s="57">
        <v>19.3</v>
      </c>
      <c r="G181" s="21">
        <v>17</v>
      </c>
      <c r="H181" s="413">
        <v>204.4</v>
      </c>
      <c r="I181" s="21">
        <v>719.4</v>
      </c>
      <c r="J181" s="21">
        <v>685.4</v>
      </c>
      <c r="K181" s="21" t="s">
        <v>74</v>
      </c>
      <c r="L181" s="33">
        <v>106</v>
      </c>
      <c r="M181" s="227">
        <v>160</v>
      </c>
      <c r="N181" s="219">
        <v>2.52</v>
      </c>
      <c r="O181" s="219">
        <v>15.72</v>
      </c>
      <c r="P181" s="225" t="s">
        <v>755</v>
      </c>
      <c r="Q181" s="230">
        <v>108</v>
      </c>
      <c r="R181" s="33">
        <v>186060</v>
      </c>
      <c r="S181" s="33">
        <v>4909</v>
      </c>
      <c r="T181" s="33">
        <v>5666</v>
      </c>
      <c r="U181" s="219">
        <v>30.17</v>
      </c>
      <c r="V181" s="224">
        <v>111</v>
      </c>
      <c r="W181" s="33">
        <v>6070</v>
      </c>
      <c r="X181" s="57">
        <v>456.6</v>
      </c>
      <c r="Y181" s="57">
        <v>719.7</v>
      </c>
      <c r="Z181" s="224">
        <v>5.45</v>
      </c>
      <c r="AA181" s="219">
        <v>72.319999999999993</v>
      </c>
      <c r="AB181" s="57">
        <v>211.7</v>
      </c>
      <c r="AC181" s="26">
        <v>8259</v>
      </c>
      <c r="AD181" s="21">
        <v>1</v>
      </c>
      <c r="AE181" s="21">
        <v>1</v>
      </c>
      <c r="AF181" s="222">
        <v>1</v>
      </c>
      <c r="AG181" s="21">
        <v>4</v>
      </c>
      <c r="AH181" s="21">
        <v>4</v>
      </c>
      <c r="AI181" s="26">
        <v>4</v>
      </c>
      <c r="AJ181" s="21" t="s">
        <v>144</v>
      </c>
      <c r="AK181" s="453">
        <f t="shared" si="15"/>
        <v>101.79843444227004</v>
      </c>
      <c r="AL181" s="452">
        <f t="shared" si="16"/>
        <v>96.098918506666678</v>
      </c>
      <c r="AM181" s="453">
        <f t="shared" si="17"/>
        <v>942.32085627605579</v>
      </c>
      <c r="AN181" s="453">
        <f t="shared" si="18"/>
        <v>192.19783701333338</v>
      </c>
      <c r="AO181" s="453">
        <f t="shared" si="19"/>
        <v>8258994.4682908766</v>
      </c>
    </row>
    <row r="182" spans="1:41" s="414" customFormat="1" ht="13.5" customHeight="1">
      <c r="A182" s="236" t="s">
        <v>754</v>
      </c>
      <c r="B182" s="238">
        <v>173</v>
      </c>
      <c r="C182" s="39">
        <v>762</v>
      </c>
      <c r="D182" s="39">
        <v>267</v>
      </c>
      <c r="E182" s="55">
        <v>14.4</v>
      </c>
      <c r="F182" s="55">
        <v>21.6</v>
      </c>
      <c r="G182" s="39">
        <v>17</v>
      </c>
      <c r="H182" s="415">
        <v>221.3</v>
      </c>
      <c r="I182" s="39">
        <v>718.8</v>
      </c>
      <c r="J182" s="39">
        <v>684.8</v>
      </c>
      <c r="K182" s="39" t="s">
        <v>74</v>
      </c>
      <c r="L182" s="41">
        <v>106</v>
      </c>
      <c r="M182" s="238">
        <v>162</v>
      </c>
      <c r="N182" s="235">
        <v>2.5299999999999998</v>
      </c>
      <c r="O182" s="235">
        <v>14.58</v>
      </c>
      <c r="P182" s="236" t="s">
        <v>753</v>
      </c>
      <c r="Q182" s="238">
        <v>116</v>
      </c>
      <c r="R182" s="41">
        <v>205800</v>
      </c>
      <c r="S182" s="41">
        <v>5402</v>
      </c>
      <c r="T182" s="41">
        <v>6218</v>
      </c>
      <c r="U182" s="235">
        <v>30.49</v>
      </c>
      <c r="V182" s="234">
        <v>116.4</v>
      </c>
      <c r="W182" s="41">
        <v>6873</v>
      </c>
      <c r="X182" s="55">
        <v>514.9</v>
      </c>
      <c r="Y182" s="55">
        <v>809.9</v>
      </c>
      <c r="Z182" s="234">
        <v>5.57</v>
      </c>
      <c r="AA182" s="235">
        <v>77.52</v>
      </c>
      <c r="AB182" s="55">
        <v>273.60000000000002</v>
      </c>
      <c r="AC182" s="37">
        <v>9391</v>
      </c>
      <c r="AD182" s="39">
        <v>1</v>
      </c>
      <c r="AE182" s="39">
        <v>1</v>
      </c>
      <c r="AF182" s="232">
        <v>1</v>
      </c>
      <c r="AG182" s="39">
        <v>4</v>
      </c>
      <c r="AH182" s="39">
        <v>4</v>
      </c>
      <c r="AI182" s="37">
        <v>4</v>
      </c>
      <c r="AJ182" s="39" t="s">
        <v>144</v>
      </c>
      <c r="AK182" s="453">
        <f t="shared" si="15"/>
        <v>100.02394938996841</v>
      </c>
      <c r="AL182" s="452">
        <f t="shared" si="16"/>
        <v>126.53853696</v>
      </c>
      <c r="AM182" s="453">
        <f t="shared" si="17"/>
        <v>1335.1574502720002</v>
      </c>
      <c r="AN182" s="453">
        <f t="shared" si="18"/>
        <v>253.07707392</v>
      </c>
      <c r="AO182" s="453">
        <f t="shared" si="19"/>
        <v>9390941.0358858705</v>
      </c>
    </row>
    <row r="183" spans="1:41" s="63" customFormat="1" ht="13.5" customHeight="1">
      <c r="A183" s="225" t="s">
        <v>752</v>
      </c>
      <c r="B183" s="230">
        <v>185</v>
      </c>
      <c r="C183" s="21">
        <v>766</v>
      </c>
      <c r="D183" s="21">
        <v>267</v>
      </c>
      <c r="E183" s="57">
        <v>14.9</v>
      </c>
      <c r="F183" s="57">
        <v>23.6</v>
      </c>
      <c r="G183" s="21">
        <v>17</v>
      </c>
      <c r="H183" s="413">
        <v>235.6</v>
      </c>
      <c r="I183" s="21">
        <v>718.8</v>
      </c>
      <c r="J183" s="21">
        <v>684.8</v>
      </c>
      <c r="K183" s="21" t="s">
        <v>74</v>
      </c>
      <c r="L183" s="33">
        <v>106</v>
      </c>
      <c r="M183" s="227">
        <v>162</v>
      </c>
      <c r="N183" s="219">
        <v>2.54</v>
      </c>
      <c r="O183" s="219">
        <v>13.74</v>
      </c>
      <c r="P183" s="225" t="s">
        <v>751</v>
      </c>
      <c r="Q183" s="230">
        <v>124</v>
      </c>
      <c r="R183" s="33">
        <v>223000</v>
      </c>
      <c r="S183" s="33">
        <v>5821</v>
      </c>
      <c r="T183" s="33">
        <v>6691</v>
      </c>
      <c r="U183" s="219">
        <v>30.76</v>
      </c>
      <c r="V183" s="224">
        <v>121.1</v>
      </c>
      <c r="W183" s="33">
        <v>7510</v>
      </c>
      <c r="X183" s="57">
        <v>562.5</v>
      </c>
      <c r="Y183" s="57">
        <v>883.9</v>
      </c>
      <c r="Z183" s="224">
        <v>5.65</v>
      </c>
      <c r="AA183" s="219">
        <v>82.02</v>
      </c>
      <c r="AB183" s="57">
        <v>336.7</v>
      </c>
      <c r="AC183" s="26">
        <v>10320</v>
      </c>
      <c r="AD183" s="21">
        <v>1</v>
      </c>
      <c r="AE183" s="21">
        <v>1</v>
      </c>
      <c r="AF183" s="222">
        <v>1</v>
      </c>
      <c r="AG183" s="21">
        <v>4</v>
      </c>
      <c r="AH183" s="21">
        <v>4</v>
      </c>
      <c r="AI183" s="26">
        <v>4</v>
      </c>
      <c r="AJ183" s="21" t="s">
        <v>144</v>
      </c>
      <c r="AK183" s="453">
        <f t="shared" si="15"/>
        <v>99.001697792869237</v>
      </c>
      <c r="AL183" s="452">
        <f t="shared" si="16"/>
        <v>157.91423402666669</v>
      </c>
      <c r="AM183" s="453">
        <f t="shared" si="17"/>
        <v>1740.8408019808892</v>
      </c>
      <c r="AN183" s="453">
        <f t="shared" si="18"/>
        <v>315.82846805333332</v>
      </c>
      <c r="AO183" s="453">
        <f t="shared" si="19"/>
        <v>10315979.531845633</v>
      </c>
    </row>
    <row r="184" spans="1:41" s="414" customFormat="1" ht="13.5" customHeight="1">
      <c r="A184" s="236" t="s">
        <v>750</v>
      </c>
      <c r="B184" s="238">
        <v>196</v>
      </c>
      <c r="C184" s="39">
        <v>770</v>
      </c>
      <c r="D184" s="39">
        <v>268</v>
      </c>
      <c r="E184" s="55">
        <v>15.6</v>
      </c>
      <c r="F184" s="55">
        <v>25.4</v>
      </c>
      <c r="G184" s="39">
        <v>17</v>
      </c>
      <c r="H184" s="415">
        <v>250.8</v>
      </c>
      <c r="I184" s="39">
        <v>719.2</v>
      </c>
      <c r="J184" s="39">
        <v>685.2</v>
      </c>
      <c r="K184" s="39" t="s">
        <v>74</v>
      </c>
      <c r="L184" s="41">
        <v>108</v>
      </c>
      <c r="M184" s="238">
        <v>162</v>
      </c>
      <c r="N184" s="235">
        <v>2.5499999999999998</v>
      </c>
      <c r="O184" s="235">
        <v>12.96</v>
      </c>
      <c r="P184" s="236" t="s">
        <v>749</v>
      </c>
      <c r="Q184" s="238">
        <v>132</v>
      </c>
      <c r="R184" s="41">
        <v>240300</v>
      </c>
      <c r="S184" s="41">
        <v>6241</v>
      </c>
      <c r="T184" s="41">
        <v>7174</v>
      </c>
      <c r="U184" s="235">
        <v>30.95</v>
      </c>
      <c r="V184" s="234">
        <v>127.3</v>
      </c>
      <c r="W184" s="41">
        <v>8175</v>
      </c>
      <c r="X184" s="55">
        <v>610.1</v>
      </c>
      <c r="Y184" s="55">
        <v>958.8</v>
      </c>
      <c r="Z184" s="234">
        <v>5.71</v>
      </c>
      <c r="AA184" s="235">
        <v>86.32</v>
      </c>
      <c r="AB184" s="55">
        <v>408.9</v>
      </c>
      <c r="AC184" s="37">
        <v>11290</v>
      </c>
      <c r="AD184" s="39">
        <v>1</v>
      </c>
      <c r="AE184" s="39">
        <v>1</v>
      </c>
      <c r="AF184" s="232">
        <v>1</v>
      </c>
      <c r="AG184" s="39">
        <v>4</v>
      </c>
      <c r="AH184" s="39">
        <v>4</v>
      </c>
      <c r="AI184" s="37">
        <v>4</v>
      </c>
      <c r="AJ184" s="39" t="s">
        <v>144</v>
      </c>
      <c r="AK184" s="453">
        <f t="shared" si="15"/>
        <v>98.955342902711322</v>
      </c>
      <c r="AL184" s="452">
        <f t="shared" si="16"/>
        <v>193.50462762666666</v>
      </c>
      <c r="AM184" s="453">
        <f t="shared" si="17"/>
        <v>2194.425029027555</v>
      </c>
      <c r="AN184" s="453">
        <f t="shared" si="18"/>
        <v>387.00925525333332</v>
      </c>
      <c r="AO184" s="453">
        <f t="shared" si="19"/>
        <v>11294653.725884354</v>
      </c>
    </row>
    <row r="185" spans="1:41" s="63" customFormat="1" ht="13.5" customHeight="1">
      <c r="A185" s="225" t="s">
        <v>748</v>
      </c>
      <c r="B185" s="230">
        <v>220</v>
      </c>
      <c r="C185" s="21">
        <v>779</v>
      </c>
      <c r="D185" s="21">
        <v>266</v>
      </c>
      <c r="E185" s="57">
        <v>16.5</v>
      </c>
      <c r="F185" s="57">
        <v>30</v>
      </c>
      <c r="G185" s="21">
        <v>17</v>
      </c>
      <c r="H185" s="413">
        <v>280.7</v>
      </c>
      <c r="I185" s="21">
        <v>719</v>
      </c>
      <c r="J185" s="21">
        <v>685</v>
      </c>
      <c r="K185" s="21" t="s">
        <v>74</v>
      </c>
      <c r="L185" s="33">
        <v>108</v>
      </c>
      <c r="M185" s="227">
        <v>160</v>
      </c>
      <c r="N185" s="219">
        <v>2.56</v>
      </c>
      <c r="O185" s="219">
        <v>11.62</v>
      </c>
      <c r="P185" s="225" t="s">
        <v>747</v>
      </c>
      <c r="Q185" s="230">
        <v>148</v>
      </c>
      <c r="R185" s="33">
        <v>278200</v>
      </c>
      <c r="S185" s="33">
        <v>7143</v>
      </c>
      <c r="T185" s="33">
        <v>8198</v>
      </c>
      <c r="U185" s="219">
        <v>31.48</v>
      </c>
      <c r="V185" s="224">
        <v>136.30000000000001</v>
      </c>
      <c r="W185" s="33">
        <v>9440</v>
      </c>
      <c r="X185" s="57">
        <v>709.9</v>
      </c>
      <c r="Y185" s="33">
        <v>1113</v>
      </c>
      <c r="Z185" s="224">
        <v>5.8</v>
      </c>
      <c r="AA185" s="219">
        <v>96.42</v>
      </c>
      <c r="AB185" s="21">
        <v>609</v>
      </c>
      <c r="AC185" s="26">
        <v>13200</v>
      </c>
      <c r="AD185" s="21">
        <v>1</v>
      </c>
      <c r="AE185" s="21">
        <v>1</v>
      </c>
      <c r="AF185" s="222">
        <v>1</v>
      </c>
      <c r="AG185" s="21">
        <v>3</v>
      </c>
      <c r="AH185" s="21">
        <v>4</v>
      </c>
      <c r="AI185" s="26">
        <v>4</v>
      </c>
      <c r="AJ185" s="21" t="s">
        <v>144</v>
      </c>
      <c r="AK185" s="453">
        <f t="shared" si="15"/>
        <v>97.444424652654078</v>
      </c>
      <c r="AL185" s="452">
        <f t="shared" si="16"/>
        <v>295.47669375000004</v>
      </c>
      <c r="AM185" s="453">
        <f t="shared" si="17"/>
        <v>3533.6285578125003</v>
      </c>
      <c r="AN185" s="453">
        <f t="shared" si="18"/>
        <v>590.95338750000008</v>
      </c>
      <c r="AO185" s="453">
        <f t="shared" si="19"/>
        <v>13198317.096369999</v>
      </c>
    </row>
    <row r="186" spans="1:41" s="63" customFormat="1" ht="13.5" hidden="1" customHeight="1">
      <c r="A186" s="225"/>
      <c r="B186" s="230"/>
      <c r="C186" s="21"/>
      <c r="D186" s="21"/>
      <c r="E186" s="57"/>
      <c r="F186" s="57"/>
      <c r="G186" s="21"/>
      <c r="H186" s="413"/>
      <c r="I186" s="21"/>
      <c r="J186" s="21"/>
      <c r="K186" s="21"/>
      <c r="L186" s="33"/>
      <c r="M186" s="227"/>
      <c r="N186" s="219"/>
      <c r="O186" s="219"/>
      <c r="P186" s="225"/>
      <c r="Q186" s="230"/>
      <c r="R186" s="33"/>
      <c r="S186" s="33"/>
      <c r="T186" s="33"/>
      <c r="U186" s="219"/>
      <c r="V186" s="224"/>
      <c r="W186" s="33"/>
      <c r="X186" s="57"/>
      <c r="Y186" s="33"/>
      <c r="Z186" s="224"/>
      <c r="AA186" s="219"/>
      <c r="AB186" s="21"/>
      <c r="AC186" s="26"/>
      <c r="AD186" s="21"/>
      <c r="AE186" s="21"/>
      <c r="AF186" s="222"/>
      <c r="AG186" s="21"/>
      <c r="AH186" s="21"/>
      <c r="AI186" s="26"/>
      <c r="AJ186" s="21"/>
      <c r="AK186" s="453" t="e">
        <f t="shared" si="15"/>
        <v>#DIV/0!</v>
      </c>
      <c r="AL186" s="452">
        <f t="shared" si="16"/>
        <v>0</v>
      </c>
      <c r="AM186" s="453">
        <f t="shared" si="17"/>
        <v>0</v>
      </c>
      <c r="AN186" s="453">
        <f t="shared" si="18"/>
        <v>0</v>
      </c>
      <c r="AO186" s="453">
        <f t="shared" si="19"/>
        <v>0</v>
      </c>
    </row>
    <row r="187" spans="1:41" s="414" customFormat="1" ht="13.5" customHeight="1">
      <c r="A187" s="236" t="s">
        <v>746</v>
      </c>
      <c r="B187" s="238">
        <v>176</v>
      </c>
      <c r="C187" s="39">
        <v>835</v>
      </c>
      <c r="D187" s="39">
        <v>292</v>
      </c>
      <c r="E187" s="55">
        <v>14</v>
      </c>
      <c r="F187" s="55">
        <v>18.8</v>
      </c>
      <c r="G187" s="39">
        <v>18</v>
      </c>
      <c r="H187" s="415">
        <v>224.2</v>
      </c>
      <c r="I187" s="39">
        <v>797.4</v>
      </c>
      <c r="J187" s="39">
        <v>761.4</v>
      </c>
      <c r="K187" s="39" t="s">
        <v>74</v>
      </c>
      <c r="L187" s="41">
        <v>108</v>
      </c>
      <c r="M187" s="238">
        <v>186</v>
      </c>
      <c r="N187" s="235">
        <v>2.78</v>
      </c>
      <c r="O187" s="235">
        <v>15.79</v>
      </c>
      <c r="P187" s="236" t="s">
        <v>745</v>
      </c>
      <c r="Q187" s="238">
        <v>118</v>
      </c>
      <c r="R187" s="41">
        <v>246400</v>
      </c>
      <c r="S187" s="41">
        <v>5901</v>
      </c>
      <c r="T187" s="41">
        <v>6816</v>
      </c>
      <c r="U187" s="235">
        <v>33.15</v>
      </c>
      <c r="V187" s="234">
        <v>123.8</v>
      </c>
      <c r="W187" s="41">
        <v>7823</v>
      </c>
      <c r="X187" s="55">
        <v>535.79999999999995</v>
      </c>
      <c r="Y187" s="55">
        <v>843.6</v>
      </c>
      <c r="Z187" s="234">
        <v>5.91</v>
      </c>
      <c r="AA187" s="235">
        <v>72.69</v>
      </c>
      <c r="AB187" s="39">
        <v>226.9</v>
      </c>
      <c r="AC187" s="37">
        <v>12990</v>
      </c>
      <c r="AD187" s="39">
        <v>1</v>
      </c>
      <c r="AE187" s="39">
        <v>1</v>
      </c>
      <c r="AF187" s="232" t="s">
        <v>19</v>
      </c>
      <c r="AG187" s="39">
        <v>4</v>
      </c>
      <c r="AH187" s="39">
        <v>4</v>
      </c>
      <c r="AI187" s="37" t="s">
        <v>19</v>
      </c>
      <c r="AJ187" s="39"/>
      <c r="AK187" s="453">
        <f t="shared" si="15"/>
        <v>113.48572702943798</v>
      </c>
      <c r="AL187" s="452">
        <f t="shared" si="16"/>
        <v>102.00235413333336</v>
      </c>
      <c r="AM187" s="453">
        <f t="shared" si="17"/>
        <v>1151.9507921884447</v>
      </c>
      <c r="AN187" s="453">
        <f t="shared" si="18"/>
        <v>204.00470826666671</v>
      </c>
      <c r="AO187" s="453">
        <f t="shared" si="19"/>
        <v>12992368.885642195</v>
      </c>
    </row>
    <row r="188" spans="1:41" s="63" customFormat="1" ht="13.5" customHeight="1">
      <c r="A188" s="225" t="s">
        <v>744</v>
      </c>
      <c r="B188" s="230">
        <v>193</v>
      </c>
      <c r="C188" s="21">
        <v>840</v>
      </c>
      <c r="D188" s="21">
        <v>292</v>
      </c>
      <c r="E188" s="57">
        <v>14.7</v>
      </c>
      <c r="F188" s="57">
        <v>21.7</v>
      </c>
      <c r="G188" s="21">
        <v>18</v>
      </c>
      <c r="H188" s="413">
        <v>246.6</v>
      </c>
      <c r="I188" s="21">
        <v>796.6</v>
      </c>
      <c r="J188" s="21">
        <v>760.6</v>
      </c>
      <c r="K188" s="21" t="s">
        <v>74</v>
      </c>
      <c r="L188" s="33">
        <v>108</v>
      </c>
      <c r="M188" s="227">
        <v>186</v>
      </c>
      <c r="N188" s="219">
        <v>2.79</v>
      </c>
      <c r="O188" s="219">
        <v>14.4</v>
      </c>
      <c r="P188" s="225" t="s">
        <v>743</v>
      </c>
      <c r="Q188" s="230">
        <v>130</v>
      </c>
      <c r="R188" s="33">
        <v>278400</v>
      </c>
      <c r="S188" s="33">
        <v>6630</v>
      </c>
      <c r="T188" s="33">
        <v>7627</v>
      </c>
      <c r="U188" s="219">
        <v>33.6</v>
      </c>
      <c r="V188" s="224">
        <v>130.9</v>
      </c>
      <c r="W188" s="33">
        <v>9029</v>
      </c>
      <c r="X188" s="57">
        <v>618.5</v>
      </c>
      <c r="Y188" s="57">
        <v>971.3</v>
      </c>
      <c r="Z188" s="224">
        <v>6.05</v>
      </c>
      <c r="AA188" s="219">
        <v>79.19</v>
      </c>
      <c r="AB188" s="21">
        <v>309.89999999999998</v>
      </c>
      <c r="AC188" s="26">
        <v>15070</v>
      </c>
      <c r="AD188" s="21">
        <v>1</v>
      </c>
      <c r="AE188" s="21">
        <v>1</v>
      </c>
      <c r="AF188" s="222">
        <v>2</v>
      </c>
      <c r="AG188" s="21">
        <v>4</v>
      </c>
      <c r="AH188" s="21">
        <v>4</v>
      </c>
      <c r="AI188" s="26">
        <v>4</v>
      </c>
      <c r="AJ188" s="21" t="s">
        <v>144</v>
      </c>
      <c r="AK188" s="453">
        <f t="shared" si="15"/>
        <v>110.71370640713707</v>
      </c>
      <c r="AL188" s="452">
        <f t="shared" si="16"/>
        <v>142.78072604833332</v>
      </c>
      <c r="AM188" s="453">
        <f t="shared" si="17"/>
        <v>1770.3201925466944</v>
      </c>
      <c r="AN188" s="453">
        <f t="shared" si="18"/>
        <v>285.56145209666664</v>
      </c>
      <c r="AO188" s="453">
        <f t="shared" si="19"/>
        <v>15073779.178373119</v>
      </c>
    </row>
    <row r="189" spans="1:41" s="414" customFormat="1" ht="13.5" customHeight="1">
      <c r="A189" s="236" t="s">
        <v>742</v>
      </c>
      <c r="B189" s="238">
        <v>210</v>
      </c>
      <c r="C189" s="39">
        <v>846</v>
      </c>
      <c r="D189" s="39">
        <v>293</v>
      </c>
      <c r="E189" s="55">
        <v>15.4</v>
      </c>
      <c r="F189" s="55">
        <v>24.4</v>
      </c>
      <c r="G189" s="39">
        <v>18</v>
      </c>
      <c r="H189" s="415">
        <v>268.5</v>
      </c>
      <c r="I189" s="39">
        <v>797.2</v>
      </c>
      <c r="J189" s="39">
        <v>761.2</v>
      </c>
      <c r="K189" s="39" t="s">
        <v>74</v>
      </c>
      <c r="L189" s="41">
        <v>110</v>
      </c>
      <c r="M189" s="238">
        <v>188</v>
      </c>
      <c r="N189" s="235">
        <v>2.8</v>
      </c>
      <c r="O189" s="235">
        <v>13.29</v>
      </c>
      <c r="P189" s="236" t="s">
        <v>741</v>
      </c>
      <c r="Q189" s="238">
        <v>141</v>
      </c>
      <c r="R189" s="41">
        <v>310700</v>
      </c>
      <c r="S189" s="41">
        <v>7346</v>
      </c>
      <c r="T189" s="41">
        <v>8430</v>
      </c>
      <c r="U189" s="235">
        <v>34.020000000000003</v>
      </c>
      <c r="V189" s="234">
        <v>138.1</v>
      </c>
      <c r="W189" s="41">
        <v>10260</v>
      </c>
      <c r="X189" s="55">
        <v>700.2</v>
      </c>
      <c r="Y189" s="41">
        <v>1098</v>
      </c>
      <c r="Z189" s="234">
        <v>6.18</v>
      </c>
      <c r="AA189" s="235">
        <v>85.29</v>
      </c>
      <c r="AB189" s="39">
        <v>409</v>
      </c>
      <c r="AC189" s="37">
        <v>17260</v>
      </c>
      <c r="AD189" s="39">
        <v>1</v>
      </c>
      <c r="AE189" s="39">
        <v>1</v>
      </c>
      <c r="AF189" s="232">
        <v>1</v>
      </c>
      <c r="AG189" s="39">
        <v>4</v>
      </c>
      <c r="AH189" s="39">
        <v>4</v>
      </c>
      <c r="AI189" s="37">
        <v>4</v>
      </c>
      <c r="AJ189" s="39" t="s">
        <v>144</v>
      </c>
      <c r="AK189" s="453">
        <f t="shared" si="15"/>
        <v>109.03351955307258</v>
      </c>
      <c r="AL189" s="452">
        <f t="shared" si="16"/>
        <v>191.88992543999996</v>
      </c>
      <c r="AM189" s="453">
        <f t="shared" si="17"/>
        <v>2541.6898246386663</v>
      </c>
      <c r="AN189" s="453">
        <f t="shared" si="18"/>
        <v>383.77985087999991</v>
      </c>
      <c r="AO189" s="453">
        <f t="shared" si="19"/>
        <v>17262444.959765688</v>
      </c>
    </row>
    <row r="190" spans="1:41" s="63" customFormat="1" ht="13.5" customHeight="1">
      <c r="A190" s="225" t="s">
        <v>740</v>
      </c>
      <c r="B190" s="230">
        <v>226</v>
      </c>
      <c r="C190" s="21">
        <v>851</v>
      </c>
      <c r="D190" s="21">
        <v>294</v>
      </c>
      <c r="E190" s="57">
        <v>16.100000000000001</v>
      </c>
      <c r="F190" s="57">
        <v>26.8</v>
      </c>
      <c r="G190" s="21">
        <v>18</v>
      </c>
      <c r="H190" s="413">
        <v>288.7</v>
      </c>
      <c r="I190" s="21">
        <v>797.4</v>
      </c>
      <c r="J190" s="21">
        <v>761.4</v>
      </c>
      <c r="K190" s="21" t="s">
        <v>74</v>
      </c>
      <c r="L190" s="33">
        <v>110</v>
      </c>
      <c r="M190" s="227">
        <v>188</v>
      </c>
      <c r="N190" s="219">
        <v>2.81</v>
      </c>
      <c r="O190" s="219">
        <v>12.42</v>
      </c>
      <c r="P190" s="225" t="s">
        <v>739</v>
      </c>
      <c r="Q190" s="230">
        <v>152</v>
      </c>
      <c r="R190" s="33">
        <v>340100</v>
      </c>
      <c r="S190" s="33">
        <v>7992</v>
      </c>
      <c r="T190" s="33">
        <v>9163</v>
      </c>
      <c r="U190" s="219">
        <v>34.32</v>
      </c>
      <c r="V190" s="224">
        <v>145.1</v>
      </c>
      <c r="W190" s="33">
        <v>11380</v>
      </c>
      <c r="X190" s="57">
        <v>774.3</v>
      </c>
      <c r="Y190" s="33">
        <v>1213</v>
      </c>
      <c r="Z190" s="224">
        <v>6.28</v>
      </c>
      <c r="AA190" s="219">
        <v>90.79</v>
      </c>
      <c r="AB190" s="21">
        <v>517.5</v>
      </c>
      <c r="AC190" s="26">
        <v>19280</v>
      </c>
      <c r="AD190" s="21">
        <v>1</v>
      </c>
      <c r="AE190" s="21">
        <v>1</v>
      </c>
      <c r="AF190" s="222">
        <v>1</v>
      </c>
      <c r="AG190" s="21">
        <v>4</v>
      </c>
      <c r="AH190" s="21">
        <v>4</v>
      </c>
      <c r="AI190" s="26">
        <v>4</v>
      </c>
      <c r="AJ190" s="21" t="s">
        <v>144</v>
      </c>
      <c r="AK190" s="453">
        <f t="shared" si="15"/>
        <v>108.11170765500518</v>
      </c>
      <c r="AL190" s="452">
        <f t="shared" si="16"/>
        <v>245.96552360333339</v>
      </c>
      <c r="AM190" s="453">
        <f t="shared" si="17"/>
        <v>3401.6860014522781</v>
      </c>
      <c r="AN190" s="453">
        <f t="shared" si="18"/>
        <v>491.93104720666679</v>
      </c>
      <c r="AO190" s="453">
        <f t="shared" si="19"/>
        <v>19276614.572774835</v>
      </c>
    </row>
    <row r="191" spans="1:41" s="414" customFormat="1" ht="13.5" customHeight="1">
      <c r="A191" s="236" t="s">
        <v>738</v>
      </c>
      <c r="B191" s="238">
        <v>251</v>
      </c>
      <c r="C191" s="39">
        <v>859</v>
      </c>
      <c r="D191" s="39">
        <v>292</v>
      </c>
      <c r="E191" s="55">
        <v>17</v>
      </c>
      <c r="F191" s="55">
        <v>31</v>
      </c>
      <c r="G191" s="39">
        <v>18</v>
      </c>
      <c r="H191" s="415">
        <v>319.3</v>
      </c>
      <c r="I191" s="39">
        <v>797</v>
      </c>
      <c r="J191" s="39">
        <v>761</v>
      </c>
      <c r="K191" s="39" t="s">
        <v>74</v>
      </c>
      <c r="L191" s="41">
        <v>112</v>
      </c>
      <c r="M191" s="238">
        <v>186</v>
      </c>
      <c r="N191" s="235">
        <v>2.82</v>
      </c>
      <c r="O191" s="235">
        <v>11.25</v>
      </c>
      <c r="P191" s="236" t="s">
        <v>737</v>
      </c>
      <c r="Q191" s="238">
        <v>169</v>
      </c>
      <c r="R191" s="41">
        <v>386500</v>
      </c>
      <c r="S191" s="41">
        <v>8999</v>
      </c>
      <c r="T191" s="41">
        <v>10304</v>
      </c>
      <c r="U191" s="235">
        <v>34.79</v>
      </c>
      <c r="V191" s="234">
        <v>154.69999999999999</v>
      </c>
      <c r="W191" s="41">
        <v>12900</v>
      </c>
      <c r="X191" s="55">
        <v>883.6</v>
      </c>
      <c r="Y191" s="41">
        <v>1383</v>
      </c>
      <c r="Z191" s="234">
        <v>6.36</v>
      </c>
      <c r="AA191" s="55">
        <v>100.1</v>
      </c>
      <c r="AB191" s="39">
        <v>737.6</v>
      </c>
      <c r="AC191" s="37">
        <v>22050</v>
      </c>
      <c r="AD191" s="39">
        <v>1</v>
      </c>
      <c r="AE191" s="39">
        <v>1</v>
      </c>
      <c r="AF191" s="232">
        <v>1</v>
      </c>
      <c r="AG191" s="39">
        <v>4</v>
      </c>
      <c r="AH191" s="39">
        <v>4</v>
      </c>
      <c r="AI191" s="37">
        <v>4</v>
      </c>
      <c r="AJ191" s="39" t="s">
        <v>144</v>
      </c>
      <c r="AK191" s="453">
        <f t="shared" si="15"/>
        <v>106.79408080175385</v>
      </c>
      <c r="AL191" s="452">
        <f t="shared" si="16"/>
        <v>357.76513333333332</v>
      </c>
      <c r="AM191" s="453">
        <f t="shared" si="17"/>
        <v>5156.4079264444445</v>
      </c>
      <c r="AN191" s="453">
        <f t="shared" si="18"/>
        <v>715.53026666666665</v>
      </c>
      <c r="AO191" s="453">
        <f t="shared" si="19"/>
        <v>22047516.690048005</v>
      </c>
    </row>
    <row r="192" spans="1:41" s="63" customFormat="1" ht="13.5" hidden="1" customHeight="1">
      <c r="A192" s="225"/>
      <c r="B192" s="230"/>
      <c r="C192" s="21"/>
      <c r="D192" s="21"/>
      <c r="E192" s="57"/>
      <c r="F192" s="57"/>
      <c r="G192" s="21"/>
      <c r="H192" s="413"/>
      <c r="I192" s="21"/>
      <c r="J192" s="21"/>
      <c r="K192" s="21"/>
      <c r="L192" s="33"/>
      <c r="M192" s="227"/>
      <c r="N192" s="219"/>
      <c r="O192" s="219"/>
      <c r="P192" s="225"/>
      <c r="Q192" s="230"/>
      <c r="R192" s="33"/>
      <c r="S192" s="33"/>
      <c r="T192" s="33"/>
      <c r="U192" s="219"/>
      <c r="V192" s="224"/>
      <c r="W192" s="33"/>
      <c r="X192" s="57"/>
      <c r="Y192" s="33"/>
      <c r="Z192" s="224"/>
      <c r="AA192" s="219"/>
      <c r="AB192" s="21"/>
      <c r="AC192" s="26"/>
      <c r="AD192" s="21"/>
      <c r="AE192" s="21"/>
      <c r="AF192" s="222"/>
      <c r="AG192" s="21"/>
      <c r="AH192" s="21"/>
      <c r="AI192" s="26"/>
      <c r="AJ192" s="21"/>
      <c r="AK192" s="453" t="e">
        <f t="shared" si="15"/>
        <v>#DIV/0!</v>
      </c>
      <c r="AL192" s="452">
        <f t="shared" si="16"/>
        <v>0</v>
      </c>
      <c r="AM192" s="453">
        <f t="shared" si="17"/>
        <v>0</v>
      </c>
      <c r="AN192" s="453">
        <f t="shared" si="18"/>
        <v>0</v>
      </c>
      <c r="AO192" s="453">
        <f t="shared" si="19"/>
        <v>0</v>
      </c>
    </row>
    <row r="193" spans="1:41" s="414" customFormat="1" ht="13.5" customHeight="1">
      <c r="A193" s="236" t="s">
        <v>736</v>
      </c>
      <c r="B193" s="238">
        <v>201</v>
      </c>
      <c r="C193" s="39">
        <v>903</v>
      </c>
      <c r="D193" s="39">
        <v>304</v>
      </c>
      <c r="E193" s="55">
        <v>15.2</v>
      </c>
      <c r="F193" s="55">
        <v>20.100000000000001</v>
      </c>
      <c r="G193" s="39">
        <v>19</v>
      </c>
      <c r="H193" s="415">
        <v>256.5</v>
      </c>
      <c r="I193" s="39">
        <v>862.8</v>
      </c>
      <c r="J193" s="39">
        <v>824.8</v>
      </c>
      <c r="K193" s="39" t="s">
        <v>74</v>
      </c>
      <c r="L193" s="41">
        <v>112</v>
      </c>
      <c r="M193" s="238">
        <v>198</v>
      </c>
      <c r="N193" s="235">
        <v>2.96</v>
      </c>
      <c r="O193" s="235">
        <v>14.7</v>
      </c>
      <c r="P193" s="236" t="s">
        <v>735</v>
      </c>
      <c r="Q193" s="238">
        <v>135</v>
      </c>
      <c r="R193" s="41">
        <v>325200</v>
      </c>
      <c r="S193" s="41">
        <v>7203</v>
      </c>
      <c r="T193" s="41">
        <v>8356</v>
      </c>
      <c r="U193" s="235">
        <v>35.61</v>
      </c>
      <c r="V193" s="234">
        <v>144.9</v>
      </c>
      <c r="W193" s="41">
        <v>9442</v>
      </c>
      <c r="X193" s="55">
        <v>621.20000000000005</v>
      </c>
      <c r="Y193" s="55">
        <v>982.3</v>
      </c>
      <c r="Z193" s="234">
        <v>6.07</v>
      </c>
      <c r="AA193" s="235">
        <v>77.66</v>
      </c>
      <c r="AB193" s="39">
        <v>298</v>
      </c>
      <c r="AC193" s="37">
        <v>18340</v>
      </c>
      <c r="AD193" s="39">
        <v>1</v>
      </c>
      <c r="AE193" s="39">
        <v>1</v>
      </c>
      <c r="AF193" s="232" t="s">
        <v>19</v>
      </c>
      <c r="AG193" s="39">
        <v>4</v>
      </c>
      <c r="AH193" s="39">
        <v>4</v>
      </c>
      <c r="AI193" s="37" t="s">
        <v>19</v>
      </c>
      <c r="AJ193" s="39"/>
      <c r="AK193" s="453">
        <f t="shared" si="15"/>
        <v>125.73001949317735</v>
      </c>
      <c r="AL193" s="452">
        <f t="shared" si="16"/>
        <v>133.96501151999999</v>
      </c>
      <c r="AM193" s="453">
        <f t="shared" si="17"/>
        <v>1588.6392188160003</v>
      </c>
      <c r="AN193" s="453">
        <f t="shared" si="18"/>
        <v>267.93002303999998</v>
      </c>
      <c r="AO193" s="453">
        <f t="shared" si="19"/>
        <v>18341236.047499772</v>
      </c>
    </row>
    <row r="194" spans="1:41" s="63" customFormat="1" ht="13.5" customHeight="1">
      <c r="A194" s="225" t="s">
        <v>734</v>
      </c>
      <c r="B194" s="230">
        <v>223</v>
      </c>
      <c r="C194" s="21">
        <v>911</v>
      </c>
      <c r="D194" s="21">
        <v>304</v>
      </c>
      <c r="E194" s="57">
        <v>15.9</v>
      </c>
      <c r="F194" s="57">
        <v>23.9</v>
      </c>
      <c r="G194" s="21">
        <v>19</v>
      </c>
      <c r="H194" s="413">
        <v>285.7</v>
      </c>
      <c r="I194" s="21">
        <v>863.2</v>
      </c>
      <c r="J194" s="21">
        <v>825.2</v>
      </c>
      <c r="K194" s="21" t="s">
        <v>74</v>
      </c>
      <c r="L194" s="33">
        <v>112</v>
      </c>
      <c r="M194" s="227">
        <v>198</v>
      </c>
      <c r="N194" s="219">
        <v>2.97</v>
      </c>
      <c r="O194" s="219">
        <v>13.26</v>
      </c>
      <c r="P194" s="225" t="s">
        <v>733</v>
      </c>
      <c r="Q194" s="230">
        <v>150</v>
      </c>
      <c r="R194" s="33">
        <v>376800</v>
      </c>
      <c r="S194" s="33">
        <v>8273</v>
      </c>
      <c r="T194" s="33">
        <v>9540</v>
      </c>
      <c r="U194" s="219">
        <v>36.32</v>
      </c>
      <c r="V194" s="224">
        <v>153.19999999999999</v>
      </c>
      <c r="W194" s="33">
        <v>11220</v>
      </c>
      <c r="X194" s="57">
        <v>738.5</v>
      </c>
      <c r="Y194" s="33">
        <v>1163</v>
      </c>
      <c r="Z194" s="224">
        <v>6.27</v>
      </c>
      <c r="AA194" s="219">
        <v>85.96</v>
      </c>
      <c r="AB194" s="21">
        <v>426.8</v>
      </c>
      <c r="AC194" s="26">
        <v>22020</v>
      </c>
      <c r="AD194" s="21">
        <v>1</v>
      </c>
      <c r="AE194" s="21">
        <v>1</v>
      </c>
      <c r="AF194" s="222">
        <v>2</v>
      </c>
      <c r="AG194" s="21">
        <v>4</v>
      </c>
      <c r="AH194" s="21">
        <v>4</v>
      </c>
      <c r="AI194" s="26">
        <v>4</v>
      </c>
      <c r="AJ194" s="21" t="s">
        <v>144</v>
      </c>
      <c r="AK194" s="453">
        <f t="shared" si="15"/>
        <v>121.58330416520819</v>
      </c>
      <c r="AL194" s="452">
        <f t="shared" si="16"/>
        <v>197.77039988166666</v>
      </c>
      <c r="AM194" s="453">
        <f t="shared" si="17"/>
        <v>2668.448043920805</v>
      </c>
      <c r="AN194" s="453">
        <f t="shared" si="18"/>
        <v>395.54079976333333</v>
      </c>
      <c r="AO194" s="453">
        <f t="shared" si="19"/>
        <v>22016717.429067262</v>
      </c>
    </row>
    <row r="195" spans="1:41" s="414" customFormat="1" ht="13.5" customHeight="1">
      <c r="A195" s="236" t="s">
        <v>732</v>
      </c>
      <c r="B195" s="238">
        <v>238</v>
      </c>
      <c r="C195" s="39">
        <v>915</v>
      </c>
      <c r="D195" s="39">
        <v>305</v>
      </c>
      <c r="E195" s="55">
        <v>16.5</v>
      </c>
      <c r="F195" s="55">
        <v>25.9</v>
      </c>
      <c r="G195" s="39">
        <v>19</v>
      </c>
      <c r="H195" s="415">
        <v>303.5</v>
      </c>
      <c r="I195" s="39">
        <v>863.2</v>
      </c>
      <c r="J195" s="39">
        <v>825.2</v>
      </c>
      <c r="K195" s="39" t="s">
        <v>74</v>
      </c>
      <c r="L195" s="41">
        <v>112</v>
      </c>
      <c r="M195" s="238">
        <v>200</v>
      </c>
      <c r="N195" s="235">
        <v>2.98</v>
      </c>
      <c r="O195" s="235">
        <v>12.53</v>
      </c>
      <c r="P195" s="236" t="s">
        <v>731</v>
      </c>
      <c r="Q195" s="238">
        <v>160</v>
      </c>
      <c r="R195" s="41">
        <v>406400</v>
      </c>
      <c r="S195" s="41">
        <v>8883</v>
      </c>
      <c r="T195" s="41">
        <v>10229</v>
      </c>
      <c r="U195" s="235">
        <v>36.590000000000003</v>
      </c>
      <c r="V195" s="234">
        <v>159.6</v>
      </c>
      <c r="W195" s="41">
        <v>12290</v>
      </c>
      <c r="X195" s="55">
        <v>805.6</v>
      </c>
      <c r="Y195" s="41">
        <v>1267</v>
      </c>
      <c r="Z195" s="234">
        <v>6.36</v>
      </c>
      <c r="AA195" s="235">
        <v>90.56</v>
      </c>
      <c r="AB195" s="39">
        <v>518.79999999999995</v>
      </c>
      <c r="AC195" s="37">
        <v>24200</v>
      </c>
      <c r="AD195" s="39">
        <v>1</v>
      </c>
      <c r="AE195" s="39">
        <v>1</v>
      </c>
      <c r="AF195" s="232">
        <v>1</v>
      </c>
      <c r="AG195" s="39">
        <v>4</v>
      </c>
      <c r="AH195" s="39">
        <v>4</v>
      </c>
      <c r="AI195" s="37">
        <v>4</v>
      </c>
      <c r="AJ195" s="39" t="s">
        <v>144</v>
      </c>
      <c r="AK195" s="453">
        <f t="shared" si="15"/>
        <v>120.46540362438222</v>
      </c>
      <c r="AL195" s="452">
        <f t="shared" si="16"/>
        <v>243.20125879166667</v>
      </c>
      <c r="AM195" s="453">
        <f t="shared" si="17"/>
        <v>3428.7790318914927</v>
      </c>
      <c r="AN195" s="453">
        <f t="shared" si="18"/>
        <v>486.40251758333335</v>
      </c>
      <c r="AO195" s="453">
        <f t="shared" si="19"/>
        <v>24204117.964419786</v>
      </c>
    </row>
    <row r="196" spans="1:41" s="63" customFormat="1" ht="13.5" customHeight="1">
      <c r="A196" s="225" t="s">
        <v>730</v>
      </c>
      <c r="B196" s="230">
        <v>253</v>
      </c>
      <c r="C196" s="21">
        <v>919</v>
      </c>
      <c r="D196" s="21">
        <v>306</v>
      </c>
      <c r="E196" s="57">
        <v>17.3</v>
      </c>
      <c r="F196" s="57">
        <v>27.9</v>
      </c>
      <c r="G196" s="21">
        <v>19</v>
      </c>
      <c r="H196" s="413">
        <v>323.2</v>
      </c>
      <c r="I196" s="21">
        <v>863.2</v>
      </c>
      <c r="J196" s="21">
        <v>825.2</v>
      </c>
      <c r="K196" s="21" t="s">
        <v>74</v>
      </c>
      <c r="L196" s="33">
        <v>114</v>
      </c>
      <c r="M196" s="227">
        <v>200</v>
      </c>
      <c r="N196" s="219">
        <v>2.99</v>
      </c>
      <c r="O196" s="219">
        <v>11.8</v>
      </c>
      <c r="P196" s="225" t="s">
        <v>729</v>
      </c>
      <c r="Q196" s="230">
        <v>170</v>
      </c>
      <c r="R196" s="33">
        <v>437500</v>
      </c>
      <c r="S196" s="33">
        <v>9520</v>
      </c>
      <c r="T196" s="33">
        <v>10963</v>
      </c>
      <c r="U196" s="219">
        <v>36.79</v>
      </c>
      <c r="V196" s="224">
        <v>167.9</v>
      </c>
      <c r="W196" s="33">
        <v>13370</v>
      </c>
      <c r="X196" s="57">
        <v>873.6</v>
      </c>
      <c r="Y196" s="33">
        <v>1375</v>
      </c>
      <c r="Z196" s="224">
        <v>6.43</v>
      </c>
      <c r="AA196" s="219">
        <v>95.36</v>
      </c>
      <c r="AB196" s="21">
        <v>630.9</v>
      </c>
      <c r="AC196" s="26">
        <v>26450</v>
      </c>
      <c r="AD196" s="21">
        <v>1</v>
      </c>
      <c r="AE196" s="21">
        <v>1</v>
      </c>
      <c r="AF196" s="222">
        <v>1</v>
      </c>
      <c r="AG196" s="21">
        <v>4</v>
      </c>
      <c r="AH196" s="21">
        <v>4</v>
      </c>
      <c r="AI196" s="26">
        <v>4</v>
      </c>
      <c r="AJ196" s="21" t="s">
        <v>144</v>
      </c>
      <c r="AK196" s="453">
        <f t="shared" si="15"/>
        <v>120.29826732673271</v>
      </c>
      <c r="AL196" s="452">
        <f t="shared" si="16"/>
        <v>298.41764477833334</v>
      </c>
      <c r="AM196" s="453">
        <f t="shared" si="17"/>
        <v>4327.7079403983616</v>
      </c>
      <c r="AN196" s="453">
        <f t="shared" si="18"/>
        <v>596.83528955666668</v>
      </c>
      <c r="AO196" s="453">
        <f t="shared" si="19"/>
        <v>26449053.089519784</v>
      </c>
    </row>
    <row r="197" spans="1:41" s="414" customFormat="1" ht="13.5" customHeight="1">
      <c r="A197" s="236" t="s">
        <v>728</v>
      </c>
      <c r="B197" s="238">
        <v>271</v>
      </c>
      <c r="C197" s="39">
        <v>923</v>
      </c>
      <c r="D197" s="39">
        <v>307</v>
      </c>
      <c r="E197" s="55">
        <v>18.399999999999999</v>
      </c>
      <c r="F197" s="55">
        <v>30</v>
      </c>
      <c r="G197" s="39">
        <v>19</v>
      </c>
      <c r="H197" s="415">
        <v>346.1</v>
      </c>
      <c r="I197" s="39">
        <v>863</v>
      </c>
      <c r="J197" s="39">
        <v>825</v>
      </c>
      <c r="K197" s="39" t="s">
        <v>74</v>
      </c>
      <c r="L197" s="41">
        <v>114</v>
      </c>
      <c r="M197" s="238">
        <v>202</v>
      </c>
      <c r="N197" s="235">
        <v>3</v>
      </c>
      <c r="O197" s="235">
        <v>11.06</v>
      </c>
      <c r="P197" s="236" t="s">
        <v>727</v>
      </c>
      <c r="Q197" s="238">
        <v>182</v>
      </c>
      <c r="R197" s="41">
        <v>471600</v>
      </c>
      <c r="S197" s="41">
        <v>10218</v>
      </c>
      <c r="T197" s="41">
        <v>11783</v>
      </c>
      <c r="U197" s="235">
        <v>36.909999999999997</v>
      </c>
      <c r="V197" s="234">
        <v>178.8</v>
      </c>
      <c r="W197" s="41">
        <v>14520</v>
      </c>
      <c r="X197" s="55">
        <v>945.8</v>
      </c>
      <c r="Y197" s="41">
        <v>1491</v>
      </c>
      <c r="Z197" s="234">
        <v>6.48</v>
      </c>
      <c r="AA197" s="55">
        <v>100.7</v>
      </c>
      <c r="AB197" s="39">
        <v>775</v>
      </c>
      <c r="AC197" s="37">
        <v>28840</v>
      </c>
      <c r="AD197" s="39">
        <v>1</v>
      </c>
      <c r="AE197" s="39">
        <v>1</v>
      </c>
      <c r="AF197" s="232">
        <v>1</v>
      </c>
      <c r="AG197" s="39">
        <v>4</v>
      </c>
      <c r="AH197" s="39">
        <v>4</v>
      </c>
      <c r="AI197" s="37">
        <v>4</v>
      </c>
      <c r="AJ197" s="39" t="s">
        <v>144</v>
      </c>
      <c r="AK197" s="453">
        <f t="shared" si="15"/>
        <v>121.04926321872291</v>
      </c>
      <c r="AL197" s="452">
        <f t="shared" si="16"/>
        <v>369.01578453333332</v>
      </c>
      <c r="AM197" s="453">
        <f t="shared" si="17"/>
        <v>5432.9343778777775</v>
      </c>
      <c r="AN197" s="453">
        <f t="shared" si="18"/>
        <v>738.03156906666663</v>
      </c>
      <c r="AO197" s="453">
        <f t="shared" si="19"/>
        <v>28842178.294883754</v>
      </c>
    </row>
    <row r="198" spans="1:41" s="63" customFormat="1" ht="13.5" customHeight="1">
      <c r="A198" s="225" t="s">
        <v>726</v>
      </c>
      <c r="B198" s="230">
        <v>289</v>
      </c>
      <c r="C198" s="21">
        <v>927</v>
      </c>
      <c r="D198" s="21">
        <v>308</v>
      </c>
      <c r="E198" s="57">
        <v>19.399999999999999</v>
      </c>
      <c r="F198" s="57">
        <v>32</v>
      </c>
      <c r="G198" s="21">
        <v>19</v>
      </c>
      <c r="H198" s="413">
        <v>367.6</v>
      </c>
      <c r="I198" s="21">
        <v>863</v>
      </c>
      <c r="J198" s="21">
        <v>825</v>
      </c>
      <c r="K198" s="21" t="s">
        <v>74</v>
      </c>
      <c r="L198" s="33">
        <v>116</v>
      </c>
      <c r="M198" s="227">
        <v>202</v>
      </c>
      <c r="N198" s="219">
        <v>3.01</v>
      </c>
      <c r="O198" s="219">
        <v>10.45</v>
      </c>
      <c r="P198" s="225" t="s">
        <v>725</v>
      </c>
      <c r="Q198" s="230">
        <v>194</v>
      </c>
      <c r="R198" s="33">
        <v>504500</v>
      </c>
      <c r="S198" s="33">
        <v>10884</v>
      </c>
      <c r="T198" s="33">
        <v>12566</v>
      </c>
      <c r="U198" s="219">
        <v>37.04</v>
      </c>
      <c r="V198" s="224">
        <v>188.9</v>
      </c>
      <c r="W198" s="33">
        <v>15640</v>
      </c>
      <c r="X198" s="33">
        <v>1016</v>
      </c>
      <c r="Y198" s="33">
        <v>1603</v>
      </c>
      <c r="Z198" s="224">
        <v>6.52</v>
      </c>
      <c r="AA198" s="57">
        <v>105.7</v>
      </c>
      <c r="AB198" s="21">
        <v>929.8</v>
      </c>
      <c r="AC198" s="26">
        <v>31210</v>
      </c>
      <c r="AD198" s="21">
        <v>1</v>
      </c>
      <c r="AE198" s="21">
        <v>1</v>
      </c>
      <c r="AF198" s="222">
        <v>1</v>
      </c>
      <c r="AG198" s="21">
        <v>4</v>
      </c>
      <c r="AH198" s="21">
        <v>4</v>
      </c>
      <c r="AI198" s="26">
        <v>4</v>
      </c>
      <c r="AJ198" s="21" t="s">
        <v>144</v>
      </c>
      <c r="AK198" s="453">
        <f t="shared" si="15"/>
        <v>121.66104461371056</v>
      </c>
      <c r="AL198" s="452">
        <f t="shared" si="16"/>
        <v>445.33044466666661</v>
      </c>
      <c r="AM198" s="453">
        <f t="shared" si="17"/>
        <v>6657.8197343888887</v>
      </c>
      <c r="AN198" s="453">
        <f t="shared" si="18"/>
        <v>890.66088933333322</v>
      </c>
      <c r="AO198" s="453">
        <f t="shared" si="19"/>
        <v>31205917.553066667</v>
      </c>
    </row>
    <row r="199" spans="1:41" s="414" customFormat="1" ht="13.5" customHeight="1">
      <c r="A199" s="236" t="s">
        <v>724</v>
      </c>
      <c r="B199" s="238">
        <v>313</v>
      </c>
      <c r="C199" s="39">
        <v>932</v>
      </c>
      <c r="D199" s="39">
        <v>309</v>
      </c>
      <c r="E199" s="55">
        <v>21.1</v>
      </c>
      <c r="F199" s="55">
        <v>34.5</v>
      </c>
      <c r="G199" s="39">
        <v>19</v>
      </c>
      <c r="H199" s="415">
        <v>398.4</v>
      </c>
      <c r="I199" s="39">
        <v>863</v>
      </c>
      <c r="J199" s="39">
        <v>825</v>
      </c>
      <c r="K199" s="39" t="s">
        <v>74</v>
      </c>
      <c r="L199" s="41">
        <v>118</v>
      </c>
      <c r="M199" s="238">
        <v>204</v>
      </c>
      <c r="N199" s="235">
        <v>3.03</v>
      </c>
      <c r="O199" s="235">
        <v>9.67</v>
      </c>
      <c r="P199" s="236" t="s">
        <v>723</v>
      </c>
      <c r="Q199" s="238">
        <v>210</v>
      </c>
      <c r="R199" s="41">
        <v>548200</v>
      </c>
      <c r="S199" s="41">
        <v>11765</v>
      </c>
      <c r="T199" s="41">
        <v>13629</v>
      </c>
      <c r="U199" s="235">
        <v>37.1</v>
      </c>
      <c r="V199" s="234">
        <v>205.6</v>
      </c>
      <c r="W199" s="41">
        <v>17040</v>
      </c>
      <c r="X199" s="41">
        <v>1103</v>
      </c>
      <c r="Y199" s="41">
        <v>1748</v>
      </c>
      <c r="Z199" s="234">
        <v>6.54</v>
      </c>
      <c r="AA199" s="55">
        <v>112.4</v>
      </c>
      <c r="AB199" s="39">
        <v>1171</v>
      </c>
      <c r="AC199" s="37">
        <v>34160</v>
      </c>
      <c r="AD199" s="39">
        <v>1</v>
      </c>
      <c r="AE199" s="39">
        <v>1</v>
      </c>
      <c r="AF199" s="232">
        <v>1</v>
      </c>
      <c r="AG199" s="39">
        <v>3</v>
      </c>
      <c r="AH199" s="39">
        <v>4</v>
      </c>
      <c r="AI199" s="37">
        <v>4</v>
      </c>
      <c r="AJ199" s="39" t="s">
        <v>144</v>
      </c>
      <c r="AK199" s="453">
        <f t="shared" si="15"/>
        <v>123.90662650602408</v>
      </c>
      <c r="AL199" s="452">
        <f t="shared" si="16"/>
        <v>563.47288870833336</v>
      </c>
      <c r="AM199" s="453">
        <f t="shared" si="17"/>
        <v>8425.0845000668414</v>
      </c>
      <c r="AN199" s="453">
        <f t="shared" si="18"/>
        <v>1126.9457774166667</v>
      </c>
      <c r="AO199" s="453">
        <f t="shared" si="19"/>
        <v>34162701.488448046</v>
      </c>
    </row>
    <row r="200" spans="1:41" s="63" customFormat="1" ht="13.5" hidden="1" customHeight="1">
      <c r="A200" s="225"/>
      <c r="B200" s="230"/>
      <c r="C200" s="21"/>
      <c r="D200" s="21"/>
      <c r="E200" s="57"/>
      <c r="F200" s="57"/>
      <c r="G200" s="21"/>
      <c r="H200" s="413"/>
      <c r="I200" s="21"/>
      <c r="J200" s="21"/>
      <c r="K200" s="21"/>
      <c r="L200" s="33"/>
      <c r="M200" s="227"/>
      <c r="N200" s="219"/>
      <c r="O200" s="219"/>
      <c r="P200" s="225"/>
      <c r="Q200" s="230"/>
      <c r="R200" s="33"/>
      <c r="S200" s="33"/>
      <c r="T200" s="33"/>
      <c r="U200" s="219"/>
      <c r="V200" s="224"/>
      <c r="W200" s="33"/>
      <c r="X200" s="33"/>
      <c r="Y200" s="33"/>
      <c r="Z200" s="224"/>
      <c r="AA200" s="57"/>
      <c r="AB200" s="21"/>
      <c r="AC200" s="26"/>
      <c r="AD200" s="21"/>
      <c r="AE200" s="21"/>
      <c r="AF200" s="222"/>
      <c r="AG200" s="21"/>
      <c r="AH200" s="21"/>
      <c r="AI200" s="26"/>
      <c r="AJ200" s="21"/>
      <c r="AK200" s="453" t="e">
        <f t="shared" si="15"/>
        <v>#DIV/0!</v>
      </c>
      <c r="AL200" s="452">
        <f t="shared" si="16"/>
        <v>0</v>
      </c>
      <c r="AM200" s="453">
        <f t="shared" si="17"/>
        <v>0</v>
      </c>
      <c r="AN200" s="453">
        <f t="shared" si="18"/>
        <v>0</v>
      </c>
      <c r="AO200" s="453">
        <f t="shared" si="19"/>
        <v>0</v>
      </c>
    </row>
    <row r="201" spans="1:41" s="414" customFormat="1" ht="13.5" customHeight="1">
      <c r="A201" s="236" t="s">
        <v>722</v>
      </c>
      <c r="B201" s="238">
        <v>342</v>
      </c>
      <c r="C201" s="39">
        <v>912</v>
      </c>
      <c r="D201" s="39">
        <v>418</v>
      </c>
      <c r="E201" s="55">
        <v>19.3</v>
      </c>
      <c r="F201" s="55">
        <v>32</v>
      </c>
      <c r="G201" s="39">
        <v>24</v>
      </c>
      <c r="H201" s="415">
        <v>436.1</v>
      </c>
      <c r="I201" s="39">
        <v>848</v>
      </c>
      <c r="J201" s="39">
        <v>800</v>
      </c>
      <c r="K201" s="39" t="s">
        <v>74</v>
      </c>
      <c r="L201" s="41">
        <v>126</v>
      </c>
      <c r="M201" s="238">
        <v>312</v>
      </c>
      <c r="N201" s="235">
        <v>3.42</v>
      </c>
      <c r="O201" s="235">
        <v>9.98</v>
      </c>
      <c r="P201" s="236" t="s">
        <v>721</v>
      </c>
      <c r="Q201" s="238">
        <v>230</v>
      </c>
      <c r="R201" s="41">
        <v>624900</v>
      </c>
      <c r="S201" s="41">
        <v>13700</v>
      </c>
      <c r="T201" s="41">
        <v>15450</v>
      </c>
      <c r="U201" s="235">
        <v>37.85</v>
      </c>
      <c r="V201" s="234">
        <v>190.1</v>
      </c>
      <c r="W201" s="41">
        <v>39010</v>
      </c>
      <c r="X201" s="41">
        <v>1867</v>
      </c>
      <c r="Y201" s="41">
        <v>2882</v>
      </c>
      <c r="Z201" s="234">
        <v>9.4600000000000009</v>
      </c>
      <c r="AA201" s="55">
        <v>111.4</v>
      </c>
      <c r="AB201" s="39">
        <v>1193</v>
      </c>
      <c r="AC201" s="37">
        <v>75410</v>
      </c>
      <c r="AD201" s="39">
        <v>1</v>
      </c>
      <c r="AE201" s="39">
        <v>1</v>
      </c>
      <c r="AF201" s="232">
        <v>1</v>
      </c>
      <c r="AG201" s="39">
        <v>3</v>
      </c>
      <c r="AH201" s="39">
        <v>4</v>
      </c>
      <c r="AI201" s="37">
        <v>4</v>
      </c>
      <c r="AJ201" s="39" t="s">
        <v>144</v>
      </c>
      <c r="AK201" s="453">
        <f t="shared" si="15"/>
        <v>101.72345792249487</v>
      </c>
      <c r="AL201" s="452">
        <f t="shared" si="16"/>
        <v>562.00696933333336</v>
      </c>
      <c r="AM201" s="453">
        <f t="shared" si="17"/>
        <v>16628.222884777781</v>
      </c>
      <c r="AN201" s="453">
        <f t="shared" si="18"/>
        <v>1124.0139386666667</v>
      </c>
      <c r="AO201" s="453">
        <f t="shared" si="19"/>
        <v>75410692.027733326</v>
      </c>
    </row>
    <row r="202" spans="1:41" s="63" customFormat="1" ht="13.5" customHeight="1">
      <c r="A202" s="225" t="s">
        <v>720</v>
      </c>
      <c r="B202" s="230">
        <v>365</v>
      </c>
      <c r="C202" s="21">
        <v>916</v>
      </c>
      <c r="D202" s="21">
        <v>419</v>
      </c>
      <c r="E202" s="57">
        <v>20.3</v>
      </c>
      <c r="F202" s="57">
        <v>34.299999999999997</v>
      </c>
      <c r="G202" s="21">
        <v>24</v>
      </c>
      <c r="H202" s="413">
        <v>464.4</v>
      </c>
      <c r="I202" s="21">
        <v>847.4</v>
      </c>
      <c r="J202" s="21">
        <v>799.4</v>
      </c>
      <c r="K202" s="21" t="s">
        <v>74</v>
      </c>
      <c r="L202" s="33">
        <v>128</v>
      </c>
      <c r="M202" s="227">
        <v>314</v>
      </c>
      <c r="N202" s="219">
        <v>3.43</v>
      </c>
      <c r="O202" s="219">
        <v>9.4</v>
      </c>
      <c r="P202" s="225" t="s">
        <v>719</v>
      </c>
      <c r="Q202" s="230">
        <v>245</v>
      </c>
      <c r="R202" s="33">
        <v>670500</v>
      </c>
      <c r="S202" s="33">
        <v>14640</v>
      </c>
      <c r="T202" s="33">
        <v>16520</v>
      </c>
      <c r="U202" s="219">
        <v>38</v>
      </c>
      <c r="V202" s="224">
        <v>200.4</v>
      </c>
      <c r="W202" s="33">
        <v>42120</v>
      </c>
      <c r="X202" s="33">
        <v>2011</v>
      </c>
      <c r="Y202" s="33">
        <v>3106</v>
      </c>
      <c r="Z202" s="224">
        <v>9.52</v>
      </c>
      <c r="AA202" s="57">
        <v>117</v>
      </c>
      <c r="AB202" s="21">
        <v>1446</v>
      </c>
      <c r="AC202" s="26">
        <v>81730</v>
      </c>
      <c r="AD202" s="21">
        <v>1</v>
      </c>
      <c r="AE202" s="21">
        <v>1</v>
      </c>
      <c r="AF202" s="222">
        <v>1</v>
      </c>
      <c r="AG202" s="21">
        <v>3</v>
      </c>
      <c r="AH202" s="21">
        <v>4</v>
      </c>
      <c r="AI202" s="26">
        <v>4</v>
      </c>
      <c r="AJ202" s="21" t="s">
        <v>144</v>
      </c>
      <c r="AK202" s="453">
        <f t="shared" si="15"/>
        <v>102.27217915590003</v>
      </c>
      <c r="AL202" s="452">
        <f t="shared" si="16"/>
        <v>686.53532753166655</v>
      </c>
      <c r="AM202" s="453">
        <f t="shared" si="17"/>
        <v>20624.228272083277</v>
      </c>
      <c r="AN202" s="453">
        <f t="shared" si="18"/>
        <v>1373.0706550633331</v>
      </c>
      <c r="AO202" s="453">
        <f t="shared" si="19"/>
        <v>81727201.63883996</v>
      </c>
    </row>
    <row r="203" spans="1:41" s="414" customFormat="1" ht="13.5" customHeight="1">
      <c r="A203" s="236" t="s">
        <v>718</v>
      </c>
      <c r="B203" s="238">
        <v>387</v>
      </c>
      <c r="C203" s="39">
        <v>921</v>
      </c>
      <c r="D203" s="39">
        <v>420</v>
      </c>
      <c r="E203" s="55">
        <v>21.3</v>
      </c>
      <c r="F203" s="55">
        <v>36.6</v>
      </c>
      <c r="G203" s="39">
        <v>24</v>
      </c>
      <c r="H203" s="415">
        <v>493</v>
      </c>
      <c r="I203" s="39">
        <v>847.8</v>
      </c>
      <c r="J203" s="39">
        <v>799.8</v>
      </c>
      <c r="K203" s="39" t="s">
        <v>74</v>
      </c>
      <c r="L203" s="41">
        <v>128</v>
      </c>
      <c r="M203" s="238">
        <v>314</v>
      </c>
      <c r="N203" s="235">
        <v>3.44</v>
      </c>
      <c r="O203" s="235">
        <v>8.8800000000000008</v>
      </c>
      <c r="P203" s="236" t="s">
        <v>717</v>
      </c>
      <c r="Q203" s="238">
        <v>260</v>
      </c>
      <c r="R203" s="41">
        <v>718300</v>
      </c>
      <c r="S203" s="41">
        <v>15600</v>
      </c>
      <c r="T203" s="41">
        <v>17630</v>
      </c>
      <c r="U203" s="235">
        <v>38.17</v>
      </c>
      <c r="V203" s="234">
        <v>210.9</v>
      </c>
      <c r="W203" s="41">
        <v>45280</v>
      </c>
      <c r="X203" s="41">
        <v>2156</v>
      </c>
      <c r="Y203" s="41">
        <v>3332</v>
      </c>
      <c r="Z203" s="234">
        <v>9.58</v>
      </c>
      <c r="AA203" s="55">
        <v>122.6</v>
      </c>
      <c r="AB203" s="39">
        <v>1734</v>
      </c>
      <c r="AC203" s="37">
        <v>88370</v>
      </c>
      <c r="AD203" s="39">
        <v>1</v>
      </c>
      <c r="AE203" s="39">
        <v>1</v>
      </c>
      <c r="AF203" s="232">
        <v>1</v>
      </c>
      <c r="AG203" s="39">
        <v>2</v>
      </c>
      <c r="AH203" s="39">
        <v>4</v>
      </c>
      <c r="AI203" s="37">
        <v>4</v>
      </c>
      <c r="AJ203" s="39" t="s">
        <v>144</v>
      </c>
      <c r="AK203" s="453">
        <f t="shared" si="15"/>
        <v>102.893509127789</v>
      </c>
      <c r="AL203" s="452">
        <f t="shared" si="16"/>
        <v>828.83196378000014</v>
      </c>
      <c r="AM203" s="453">
        <f t="shared" si="17"/>
        <v>25236.722610315002</v>
      </c>
      <c r="AN203" s="453">
        <f t="shared" si="18"/>
        <v>1657.66392756</v>
      </c>
      <c r="AO203" s="453">
        <f t="shared" si="19"/>
        <v>88372101.498911992</v>
      </c>
    </row>
    <row r="204" spans="1:41" s="63" customFormat="1" ht="13.5" customHeight="1">
      <c r="A204" s="225" t="s">
        <v>716</v>
      </c>
      <c r="B204" s="230">
        <v>417</v>
      </c>
      <c r="C204" s="21">
        <v>928</v>
      </c>
      <c r="D204" s="21">
        <v>422</v>
      </c>
      <c r="E204" s="57">
        <v>22.5</v>
      </c>
      <c r="F204" s="57">
        <v>39.9</v>
      </c>
      <c r="G204" s="21">
        <v>24</v>
      </c>
      <c r="H204" s="413">
        <v>532.5</v>
      </c>
      <c r="I204" s="21">
        <v>848.2</v>
      </c>
      <c r="J204" s="21">
        <v>800.2</v>
      </c>
      <c r="K204" s="21" t="s">
        <v>74</v>
      </c>
      <c r="L204" s="33">
        <v>130</v>
      </c>
      <c r="M204" s="227">
        <v>316</v>
      </c>
      <c r="N204" s="219">
        <v>3.46</v>
      </c>
      <c r="O204" s="219">
        <v>8.27</v>
      </c>
      <c r="P204" s="225" t="s">
        <v>715</v>
      </c>
      <c r="Q204" s="230">
        <v>280</v>
      </c>
      <c r="R204" s="33">
        <v>787600</v>
      </c>
      <c r="S204" s="33">
        <v>16970</v>
      </c>
      <c r="T204" s="33">
        <v>19210</v>
      </c>
      <c r="U204" s="219">
        <v>38.46</v>
      </c>
      <c r="V204" s="224">
        <v>223.9</v>
      </c>
      <c r="W204" s="33">
        <v>50070</v>
      </c>
      <c r="X204" s="33">
        <v>2373</v>
      </c>
      <c r="Y204" s="33">
        <v>3668</v>
      </c>
      <c r="Z204" s="224">
        <v>9.6999999999999993</v>
      </c>
      <c r="AA204" s="57">
        <v>130.4</v>
      </c>
      <c r="AB204" s="21">
        <v>2200</v>
      </c>
      <c r="AC204" s="26">
        <v>98540</v>
      </c>
      <c r="AD204" s="21">
        <v>1</v>
      </c>
      <c r="AE204" s="21">
        <v>1</v>
      </c>
      <c r="AF204" s="222">
        <v>1</v>
      </c>
      <c r="AG204" s="21">
        <v>2</v>
      </c>
      <c r="AH204" s="21">
        <v>4</v>
      </c>
      <c r="AI204" s="26">
        <v>4</v>
      </c>
      <c r="AJ204" s="21" t="s">
        <v>144</v>
      </c>
      <c r="AK204" s="453">
        <f t="shared" si="15"/>
        <v>103.24882629107982</v>
      </c>
      <c r="AL204" s="452">
        <f t="shared" si="16"/>
        <v>1062.1317669749999</v>
      </c>
      <c r="AM204" s="453">
        <f t="shared" si="17"/>
        <v>33164.814488601754</v>
      </c>
      <c r="AN204" s="453">
        <f t="shared" si="18"/>
        <v>2124.2635339499998</v>
      </c>
      <c r="AO204" s="453">
        <f t="shared" si="19"/>
        <v>98542311.887900472</v>
      </c>
    </row>
    <row r="205" spans="1:41" s="414" customFormat="1" ht="13.5" customHeight="1">
      <c r="A205" s="236" t="s">
        <v>714</v>
      </c>
      <c r="B205" s="238">
        <v>446</v>
      </c>
      <c r="C205" s="39">
        <v>933</v>
      </c>
      <c r="D205" s="39">
        <v>423</v>
      </c>
      <c r="E205" s="55">
        <v>24</v>
      </c>
      <c r="F205" s="55">
        <v>42.7</v>
      </c>
      <c r="G205" s="39">
        <v>24</v>
      </c>
      <c r="H205" s="415">
        <v>569.6</v>
      </c>
      <c r="I205" s="39">
        <v>847.6</v>
      </c>
      <c r="J205" s="39">
        <v>799.6</v>
      </c>
      <c r="K205" s="39" t="s">
        <v>74</v>
      </c>
      <c r="L205" s="41">
        <v>130</v>
      </c>
      <c r="M205" s="238">
        <v>318</v>
      </c>
      <c r="N205" s="235">
        <v>3.47</v>
      </c>
      <c r="O205" s="235">
        <v>7.76</v>
      </c>
      <c r="P205" s="236" t="s">
        <v>713</v>
      </c>
      <c r="Q205" s="238">
        <v>300</v>
      </c>
      <c r="R205" s="41">
        <v>846800</v>
      </c>
      <c r="S205" s="41">
        <v>18150</v>
      </c>
      <c r="T205" s="41">
        <v>20600</v>
      </c>
      <c r="U205" s="235">
        <v>38.56</v>
      </c>
      <c r="V205" s="234">
        <v>239.1</v>
      </c>
      <c r="W205" s="41">
        <v>53980</v>
      </c>
      <c r="X205" s="41">
        <v>2552</v>
      </c>
      <c r="Y205" s="41">
        <v>3951</v>
      </c>
      <c r="Z205" s="234">
        <v>9.73</v>
      </c>
      <c r="AA205" s="55">
        <v>137.5</v>
      </c>
      <c r="AB205" s="39">
        <v>2685</v>
      </c>
      <c r="AC205" s="37">
        <v>106740</v>
      </c>
      <c r="AD205" s="39">
        <v>1</v>
      </c>
      <c r="AE205" s="39">
        <v>1</v>
      </c>
      <c r="AF205" s="232">
        <v>1</v>
      </c>
      <c r="AG205" s="39">
        <v>2</v>
      </c>
      <c r="AH205" s="39">
        <v>3</v>
      </c>
      <c r="AI205" s="37">
        <v>4</v>
      </c>
      <c r="AJ205" s="39" t="s">
        <v>144</v>
      </c>
      <c r="AK205" s="453">
        <f t="shared" si="15"/>
        <v>104.84269662921349</v>
      </c>
      <c r="AL205" s="452">
        <f t="shared" si="16"/>
        <v>1302.8733303000001</v>
      </c>
      <c r="AM205" s="453">
        <f t="shared" si="17"/>
        <v>40937.716576826824</v>
      </c>
      <c r="AN205" s="453">
        <f t="shared" si="18"/>
        <v>2605.7466606000003</v>
      </c>
      <c r="AO205" s="453">
        <f t="shared" si="19"/>
        <v>106735891.58712685</v>
      </c>
    </row>
    <row r="206" spans="1:41" s="63" customFormat="1" ht="13.5" customHeight="1">
      <c r="A206" s="225" t="s">
        <v>712</v>
      </c>
      <c r="B206" s="230">
        <v>488</v>
      </c>
      <c r="C206" s="21">
        <v>942</v>
      </c>
      <c r="D206" s="21">
        <v>422</v>
      </c>
      <c r="E206" s="57">
        <v>25.9</v>
      </c>
      <c r="F206" s="57">
        <v>47</v>
      </c>
      <c r="G206" s="21">
        <v>24</v>
      </c>
      <c r="H206" s="413">
        <v>621.29999999999995</v>
      </c>
      <c r="I206" s="21">
        <v>848</v>
      </c>
      <c r="J206" s="21">
        <v>800</v>
      </c>
      <c r="K206" s="21" t="s">
        <v>74</v>
      </c>
      <c r="L206" s="33">
        <v>132</v>
      </c>
      <c r="M206" s="227">
        <v>316</v>
      </c>
      <c r="N206" s="219">
        <v>3.48</v>
      </c>
      <c r="O206" s="219">
        <v>7.13</v>
      </c>
      <c r="P206" s="225" t="s">
        <v>711</v>
      </c>
      <c r="Q206" s="230">
        <v>328</v>
      </c>
      <c r="R206" s="33">
        <v>935390</v>
      </c>
      <c r="S206" s="33">
        <v>19860</v>
      </c>
      <c r="T206" s="33">
        <v>22615</v>
      </c>
      <c r="U206" s="219">
        <v>38.799999999999997</v>
      </c>
      <c r="V206" s="224">
        <v>259.3</v>
      </c>
      <c r="W206" s="33">
        <v>59010</v>
      </c>
      <c r="X206" s="33">
        <v>2797</v>
      </c>
      <c r="Y206" s="33">
        <v>4336</v>
      </c>
      <c r="Z206" s="224">
        <v>9.75</v>
      </c>
      <c r="AA206" s="57">
        <v>148</v>
      </c>
      <c r="AB206" s="21">
        <v>3514</v>
      </c>
      <c r="AC206" s="26">
        <v>117890</v>
      </c>
      <c r="AD206" s="21">
        <v>1</v>
      </c>
      <c r="AE206" s="21">
        <v>1</v>
      </c>
      <c r="AF206" s="222">
        <v>1</v>
      </c>
      <c r="AG206" s="21">
        <v>1</v>
      </c>
      <c r="AH206" s="21">
        <v>2</v>
      </c>
      <c r="AI206" s="26">
        <v>4</v>
      </c>
      <c r="AJ206" s="21" t="s">
        <v>144</v>
      </c>
      <c r="AK206" s="453">
        <f t="shared" si="15"/>
        <v>107.00515049090612</v>
      </c>
      <c r="AL206" s="452">
        <f t="shared" si="16"/>
        <v>1719.6053867500002</v>
      </c>
      <c r="AM206" s="453">
        <f t="shared" si="17"/>
        <v>54205.268944062511</v>
      </c>
      <c r="AN206" s="453">
        <f t="shared" si="18"/>
        <v>3439.2107735000004</v>
      </c>
      <c r="AO206" s="453">
        <f t="shared" si="19"/>
        <v>117888119.40864168</v>
      </c>
    </row>
    <row r="207" spans="1:41" s="414" customFormat="1" ht="13.5" customHeight="1">
      <c r="A207" s="236" t="s">
        <v>710</v>
      </c>
      <c r="B207" s="238">
        <v>534</v>
      </c>
      <c r="C207" s="39">
        <v>950</v>
      </c>
      <c r="D207" s="39">
        <v>425</v>
      </c>
      <c r="E207" s="55">
        <v>28.4</v>
      </c>
      <c r="F207" s="55">
        <v>51.1</v>
      </c>
      <c r="G207" s="39">
        <v>24</v>
      </c>
      <c r="H207" s="415">
        <v>680.1</v>
      </c>
      <c r="I207" s="55">
        <v>847.8</v>
      </c>
      <c r="J207" s="55">
        <v>799.8</v>
      </c>
      <c r="K207" s="39" t="s">
        <v>74</v>
      </c>
      <c r="L207" s="41">
        <v>136</v>
      </c>
      <c r="M207" s="238">
        <v>320</v>
      </c>
      <c r="N207" s="235">
        <v>3.5</v>
      </c>
      <c r="O207" s="235">
        <v>6.56</v>
      </c>
      <c r="P207" s="236" t="s">
        <v>709</v>
      </c>
      <c r="Q207" s="238">
        <v>359</v>
      </c>
      <c r="R207" s="41">
        <v>1031000</v>
      </c>
      <c r="S207" s="41">
        <v>21710</v>
      </c>
      <c r="T207" s="41">
        <v>24830</v>
      </c>
      <c r="U207" s="235">
        <v>38.94</v>
      </c>
      <c r="V207" s="234">
        <v>284.8</v>
      </c>
      <c r="W207" s="41">
        <v>65560</v>
      </c>
      <c r="X207" s="41">
        <v>3085</v>
      </c>
      <c r="Y207" s="41">
        <v>4796</v>
      </c>
      <c r="Z207" s="234">
        <v>9.82</v>
      </c>
      <c r="AA207" s="55">
        <v>158.69999999999999</v>
      </c>
      <c r="AB207" s="39">
        <v>4542</v>
      </c>
      <c r="AC207" s="37">
        <v>132070</v>
      </c>
      <c r="AD207" s="39">
        <v>1</v>
      </c>
      <c r="AE207" s="39">
        <v>1</v>
      </c>
      <c r="AF207" s="232">
        <v>1</v>
      </c>
      <c r="AG207" s="39">
        <v>1</v>
      </c>
      <c r="AH207" s="39">
        <v>2</v>
      </c>
      <c r="AI207" s="37">
        <v>3</v>
      </c>
      <c r="AJ207" s="39" t="s">
        <v>144</v>
      </c>
      <c r="AK207" s="453">
        <f t="shared" si="15"/>
        <v>109.90663137773858</v>
      </c>
      <c r="AL207" s="452">
        <f t="shared" si="16"/>
        <v>2233.47305026</v>
      </c>
      <c r="AM207" s="453">
        <f t="shared" si="17"/>
        <v>71160.921962274268</v>
      </c>
      <c r="AN207" s="453">
        <f t="shared" si="18"/>
        <v>4466.9461005200001</v>
      </c>
      <c r="AO207" s="453">
        <f t="shared" si="19"/>
        <v>132068489.10267125</v>
      </c>
    </row>
    <row r="208" spans="1:41" s="63" customFormat="1" ht="13.5" customHeight="1">
      <c r="A208" s="225" t="s">
        <v>708</v>
      </c>
      <c r="B208" s="230">
        <v>585</v>
      </c>
      <c r="C208" s="21">
        <v>960</v>
      </c>
      <c r="D208" s="21">
        <v>427</v>
      </c>
      <c r="E208" s="57">
        <v>31</v>
      </c>
      <c r="F208" s="57">
        <v>55.9</v>
      </c>
      <c r="G208" s="21">
        <v>24</v>
      </c>
      <c r="H208" s="413">
        <v>745.3</v>
      </c>
      <c r="I208" s="21">
        <v>848.2</v>
      </c>
      <c r="J208" s="21">
        <v>800.2</v>
      </c>
      <c r="K208" s="21" t="s">
        <v>74</v>
      </c>
      <c r="L208" s="33">
        <v>138</v>
      </c>
      <c r="M208" s="227">
        <v>322</v>
      </c>
      <c r="N208" s="219">
        <v>3.52</v>
      </c>
      <c r="O208" s="219">
        <v>6.02</v>
      </c>
      <c r="P208" s="225" t="s">
        <v>707</v>
      </c>
      <c r="Q208" s="230">
        <v>393</v>
      </c>
      <c r="R208" s="33">
        <v>1143090</v>
      </c>
      <c r="S208" s="33">
        <v>23814</v>
      </c>
      <c r="T208" s="33">
        <v>27363</v>
      </c>
      <c r="U208" s="219">
        <v>39.159999999999997</v>
      </c>
      <c r="V208" s="224">
        <v>312</v>
      </c>
      <c r="W208" s="33">
        <v>72770</v>
      </c>
      <c r="X208" s="33">
        <v>3408</v>
      </c>
      <c r="Y208" s="33">
        <v>5310</v>
      </c>
      <c r="Z208" s="224">
        <v>9.8800000000000008</v>
      </c>
      <c r="AA208" s="57">
        <v>170.9</v>
      </c>
      <c r="AB208" s="21">
        <v>5932</v>
      </c>
      <c r="AC208" s="26">
        <v>148220</v>
      </c>
      <c r="AD208" s="21">
        <v>1</v>
      </c>
      <c r="AE208" s="21">
        <v>1</v>
      </c>
      <c r="AF208" s="222">
        <v>1</v>
      </c>
      <c r="AG208" s="21">
        <v>1</v>
      </c>
      <c r="AH208" s="21">
        <v>1</v>
      </c>
      <c r="AI208" s="26">
        <v>2</v>
      </c>
      <c r="AJ208" s="21" t="s">
        <v>144</v>
      </c>
      <c r="AK208" s="453">
        <f t="shared" si="15"/>
        <v>112.85925130819805</v>
      </c>
      <c r="AL208" s="452">
        <f t="shared" si="16"/>
        <v>2935.1349627666664</v>
      </c>
      <c r="AM208" s="453">
        <f t="shared" si="17"/>
        <v>94477.534133462192</v>
      </c>
      <c r="AN208" s="453">
        <f t="shared" si="18"/>
        <v>5870.2699255333328</v>
      </c>
      <c r="AO208" s="453">
        <f t="shared" si="19"/>
        <v>148223522.42106321</v>
      </c>
    </row>
    <row r="209" spans="1:41" s="414" customFormat="1" ht="13.5" customHeight="1">
      <c r="A209" s="236" t="s">
        <v>706</v>
      </c>
      <c r="B209" s="238">
        <v>653</v>
      </c>
      <c r="C209" s="39">
        <v>972</v>
      </c>
      <c r="D209" s="39">
        <v>431</v>
      </c>
      <c r="E209" s="55">
        <v>34.5</v>
      </c>
      <c r="F209" s="55">
        <v>62</v>
      </c>
      <c r="G209" s="39">
        <v>24</v>
      </c>
      <c r="H209" s="415">
        <v>831.9</v>
      </c>
      <c r="I209" s="39">
        <v>848</v>
      </c>
      <c r="J209" s="39">
        <v>800</v>
      </c>
      <c r="K209" s="39" t="s">
        <v>74</v>
      </c>
      <c r="L209" s="41">
        <v>144</v>
      </c>
      <c r="M209" s="238">
        <v>320</v>
      </c>
      <c r="N209" s="235">
        <v>3.56</v>
      </c>
      <c r="O209" s="235">
        <v>5.45</v>
      </c>
      <c r="P209" s="236" t="s">
        <v>705</v>
      </c>
      <c r="Q209" s="238">
        <v>439</v>
      </c>
      <c r="R209" s="41">
        <v>1292000</v>
      </c>
      <c r="S209" s="41">
        <v>26590</v>
      </c>
      <c r="T209" s="41">
        <v>30730</v>
      </c>
      <c r="U209" s="235">
        <v>39.409999999999997</v>
      </c>
      <c r="V209" s="234">
        <v>348.7</v>
      </c>
      <c r="W209" s="41">
        <v>83050</v>
      </c>
      <c r="X209" s="41">
        <v>3854</v>
      </c>
      <c r="Y209" s="41">
        <v>6022</v>
      </c>
      <c r="Z209" s="234">
        <v>9.99</v>
      </c>
      <c r="AA209" s="55">
        <v>186.6</v>
      </c>
      <c r="AB209" s="39">
        <v>8124</v>
      </c>
      <c r="AC209" s="37">
        <v>171280</v>
      </c>
      <c r="AD209" s="39">
        <v>1</v>
      </c>
      <c r="AE209" s="39">
        <v>1</v>
      </c>
      <c r="AF209" s="232">
        <v>1</v>
      </c>
      <c r="AG209" s="39">
        <v>1</v>
      </c>
      <c r="AH209" s="39">
        <v>1</v>
      </c>
      <c r="AI209" s="37">
        <v>1</v>
      </c>
      <c r="AJ209" s="39" t="s">
        <v>144</v>
      </c>
      <c r="AK209" s="453">
        <f t="shared" si="15"/>
        <v>116.60463998076693</v>
      </c>
      <c r="AL209" s="452">
        <f t="shared" si="16"/>
        <v>4046.7772458333329</v>
      </c>
      <c r="AM209" s="453">
        <f t="shared" si="17"/>
        <v>132560.59790831947</v>
      </c>
      <c r="AN209" s="453">
        <f t="shared" si="18"/>
        <v>8093.5544916666668</v>
      </c>
      <c r="AO209" s="453">
        <f t="shared" si="19"/>
        <v>171275420.68834165</v>
      </c>
    </row>
    <row r="210" spans="1:41" s="63" customFormat="1" ht="13.5" customHeight="1">
      <c r="A210" s="225" t="s">
        <v>704</v>
      </c>
      <c r="B210" s="230">
        <v>784</v>
      </c>
      <c r="C210" s="21">
        <v>996</v>
      </c>
      <c r="D210" s="21">
        <v>437</v>
      </c>
      <c r="E210" s="57">
        <v>40.9</v>
      </c>
      <c r="F210" s="57">
        <v>73.900000000000006</v>
      </c>
      <c r="G210" s="21">
        <v>24</v>
      </c>
      <c r="H210" s="413">
        <v>997.7</v>
      </c>
      <c r="I210" s="57">
        <v>848.2</v>
      </c>
      <c r="J210" s="57">
        <v>800.2</v>
      </c>
      <c r="K210" s="21" t="s">
        <v>74</v>
      </c>
      <c r="L210" s="33">
        <v>152</v>
      </c>
      <c r="M210" s="227">
        <v>326</v>
      </c>
      <c r="N210" s="219">
        <v>3.62</v>
      </c>
      <c r="O210" s="219">
        <v>4.62</v>
      </c>
      <c r="P210" s="225" t="s">
        <v>703</v>
      </c>
      <c r="Q210" s="230">
        <v>527</v>
      </c>
      <c r="R210" s="33">
        <v>1593000</v>
      </c>
      <c r="S210" s="33">
        <v>31980</v>
      </c>
      <c r="T210" s="33">
        <v>37340</v>
      </c>
      <c r="U210" s="219">
        <v>39.950000000000003</v>
      </c>
      <c r="V210" s="224">
        <v>417.6</v>
      </c>
      <c r="W210" s="33">
        <v>103300</v>
      </c>
      <c r="X210" s="33">
        <v>4728</v>
      </c>
      <c r="Y210" s="33">
        <v>7424</v>
      </c>
      <c r="Z210" s="224">
        <v>10.18</v>
      </c>
      <c r="AA210" s="57">
        <v>216.8</v>
      </c>
      <c r="AB210" s="21">
        <v>13730</v>
      </c>
      <c r="AC210" s="26">
        <v>218490</v>
      </c>
      <c r="AD210" s="21">
        <v>1</v>
      </c>
      <c r="AE210" s="21">
        <v>1</v>
      </c>
      <c r="AF210" s="222" t="s">
        <v>19</v>
      </c>
      <c r="AG210" s="21">
        <v>1</v>
      </c>
      <c r="AH210" s="21">
        <v>1</v>
      </c>
      <c r="AI210" s="26" t="s">
        <v>19</v>
      </c>
      <c r="AJ210" s="21"/>
      <c r="AK210" s="453">
        <f t="shared" si="15"/>
        <v>123.73920016036884</v>
      </c>
      <c r="AL210" s="452">
        <f t="shared" si="16"/>
        <v>6930.3346756150013</v>
      </c>
      <c r="AM210" s="453">
        <f t="shared" si="17"/>
        <v>233979.49669140272</v>
      </c>
      <c r="AN210" s="453">
        <f t="shared" si="18"/>
        <v>13860.669351230003</v>
      </c>
      <c r="AO210" s="453">
        <f t="shared" si="19"/>
        <v>218490999.62827206</v>
      </c>
    </row>
    <row r="211" spans="1:41" s="414" customFormat="1" ht="13.5" customHeight="1">
      <c r="A211" s="236" t="s">
        <v>702</v>
      </c>
      <c r="B211" s="238">
        <v>967</v>
      </c>
      <c r="C211" s="39">
        <v>1028</v>
      </c>
      <c r="D211" s="39">
        <v>446</v>
      </c>
      <c r="E211" s="55">
        <v>50</v>
      </c>
      <c r="F211" s="55">
        <v>89.9</v>
      </c>
      <c r="G211" s="39">
        <v>24</v>
      </c>
      <c r="H211" s="416">
        <v>1231</v>
      </c>
      <c r="I211" s="39">
        <v>848.2</v>
      </c>
      <c r="J211" s="39">
        <v>800.2</v>
      </c>
      <c r="K211" s="39" t="s">
        <v>74</v>
      </c>
      <c r="L211" s="41">
        <v>160</v>
      </c>
      <c r="M211" s="238">
        <v>334</v>
      </c>
      <c r="N211" s="235">
        <v>3.7</v>
      </c>
      <c r="O211" s="235">
        <v>3.83</v>
      </c>
      <c r="P211" s="236" t="s">
        <v>701</v>
      </c>
      <c r="Q211" s="238">
        <v>650</v>
      </c>
      <c r="R211" s="41">
        <v>2033000</v>
      </c>
      <c r="S211" s="41">
        <v>39540</v>
      </c>
      <c r="T211" s="41">
        <v>46810</v>
      </c>
      <c r="U211" s="235">
        <v>40.64</v>
      </c>
      <c r="V211" s="234">
        <v>517.1</v>
      </c>
      <c r="W211" s="41">
        <v>133900</v>
      </c>
      <c r="X211" s="41">
        <v>6003</v>
      </c>
      <c r="Y211" s="41">
        <v>9486</v>
      </c>
      <c r="Z211" s="234">
        <v>10.43</v>
      </c>
      <c r="AA211" s="55">
        <v>257.89999999999998</v>
      </c>
      <c r="AB211" s="39">
        <v>24930</v>
      </c>
      <c r="AC211" s="37">
        <v>292450</v>
      </c>
      <c r="AD211" s="39">
        <v>1</v>
      </c>
      <c r="AE211" s="39">
        <v>1</v>
      </c>
      <c r="AF211" s="232" t="s">
        <v>19</v>
      </c>
      <c r="AG211" s="39">
        <v>1</v>
      </c>
      <c r="AH211" s="39">
        <v>1</v>
      </c>
      <c r="AI211" s="37" t="s">
        <v>19</v>
      </c>
      <c r="AJ211" s="39"/>
      <c r="AK211" s="453">
        <f t="shared" ref="AK211:AK238" si="20">(C211/10-T211/H211*2)/2*10</f>
        <v>133.74004874086103</v>
      </c>
      <c r="AL211" s="452">
        <f t="shared" ref="AL211:AL238" si="21">(D211*F211^3/10000+(C211/2-F211/2)/10*E211^3/1000)/3</f>
        <v>12756.089125133336</v>
      </c>
      <c r="AM211" s="453">
        <f t="shared" ref="AM211:AM238" si="22">(D211^3/1000*F211^3/1000/144+((C211/2-F211/2)/10*E211^3/1000)/36)</f>
        <v>447794.89935729629</v>
      </c>
      <c r="AN211" s="453">
        <f t="shared" ref="AN211:AN238" si="23">(2*D211/10*F211^3/1000+(C211-F211)/10*E211^3/1000)/3</f>
        <v>25512.178250266672</v>
      </c>
      <c r="AO211" s="453">
        <f t="shared" si="19"/>
        <v>292449779.38634568</v>
      </c>
    </row>
    <row r="212" spans="1:41" s="63" customFormat="1" ht="13.5" hidden="1" customHeight="1">
      <c r="A212" s="225"/>
      <c r="B212" s="230"/>
      <c r="C212" s="21"/>
      <c r="D212" s="21"/>
      <c r="E212" s="57"/>
      <c r="F212" s="57"/>
      <c r="G212" s="21"/>
      <c r="H212" s="413"/>
      <c r="I212" s="21"/>
      <c r="J212" s="21"/>
      <c r="K212" s="21"/>
      <c r="L212" s="33"/>
      <c r="M212" s="227"/>
      <c r="N212" s="219"/>
      <c r="O212" s="219"/>
      <c r="P212" s="225"/>
      <c r="Q212" s="230"/>
      <c r="R212" s="33"/>
      <c r="S212" s="33"/>
      <c r="T212" s="33"/>
      <c r="U212" s="219"/>
      <c r="V212" s="224"/>
      <c r="W212" s="33"/>
      <c r="X212" s="33"/>
      <c r="Y212" s="33"/>
      <c r="Z212" s="224"/>
      <c r="AA212" s="57"/>
      <c r="AB212" s="21"/>
      <c r="AC212" s="26"/>
      <c r="AD212" s="21"/>
      <c r="AE212" s="21"/>
      <c r="AF212" s="222"/>
      <c r="AG212" s="21"/>
      <c r="AH212" s="21"/>
      <c r="AI212" s="26"/>
      <c r="AJ212" s="21"/>
      <c r="AK212" s="453" t="e">
        <f t="shared" si="20"/>
        <v>#DIV/0!</v>
      </c>
      <c r="AL212" s="452">
        <f t="shared" si="21"/>
        <v>0</v>
      </c>
      <c r="AM212" s="453">
        <f t="shared" si="22"/>
        <v>0</v>
      </c>
      <c r="AN212" s="453">
        <f t="shared" si="23"/>
        <v>0</v>
      </c>
      <c r="AO212" s="453">
        <f t="shared" si="19"/>
        <v>0</v>
      </c>
    </row>
    <row r="213" spans="1:41" s="414" customFormat="1" ht="13.5" customHeight="1">
      <c r="A213" s="236" t="s">
        <v>700</v>
      </c>
      <c r="B213" s="238">
        <v>222</v>
      </c>
      <c r="C213" s="39">
        <v>970</v>
      </c>
      <c r="D213" s="39">
        <v>300</v>
      </c>
      <c r="E213" s="55">
        <v>16</v>
      </c>
      <c r="F213" s="55">
        <v>21.1</v>
      </c>
      <c r="G213" s="39">
        <v>30</v>
      </c>
      <c r="H213" s="415">
        <v>282.8</v>
      </c>
      <c r="I213" s="39">
        <v>928</v>
      </c>
      <c r="J213" s="39">
        <v>868</v>
      </c>
      <c r="K213" s="39" t="s">
        <v>74</v>
      </c>
      <c r="L213" s="41">
        <v>134</v>
      </c>
      <c r="M213" s="238">
        <v>194</v>
      </c>
      <c r="N213" s="235">
        <v>3.06</v>
      </c>
      <c r="O213" s="235">
        <v>13.77</v>
      </c>
      <c r="P213" s="236" t="s">
        <v>699</v>
      </c>
      <c r="Q213" s="238">
        <v>149</v>
      </c>
      <c r="R213" s="41">
        <v>407700</v>
      </c>
      <c r="S213" s="41">
        <v>8405</v>
      </c>
      <c r="T213" s="41">
        <v>9803</v>
      </c>
      <c r="U213" s="235">
        <v>37.97</v>
      </c>
      <c r="V213" s="234">
        <v>172.2</v>
      </c>
      <c r="W213" s="41">
        <v>9546</v>
      </c>
      <c r="X213" s="41">
        <v>636</v>
      </c>
      <c r="Y213" s="41">
        <v>1020</v>
      </c>
      <c r="Z213" s="234">
        <v>5.81</v>
      </c>
      <c r="AA213" s="235">
        <v>93.35</v>
      </c>
      <c r="AB213" s="39">
        <v>406</v>
      </c>
      <c r="AC213" s="37">
        <v>21370</v>
      </c>
      <c r="AD213" s="39">
        <v>1</v>
      </c>
      <c r="AE213" s="39">
        <v>1</v>
      </c>
      <c r="AF213" s="232" t="s">
        <v>19</v>
      </c>
      <c r="AG213" s="39">
        <v>4</v>
      </c>
      <c r="AH213" s="39">
        <v>4</v>
      </c>
      <c r="AI213" s="37" t="s">
        <v>19</v>
      </c>
      <c r="AJ213" s="39"/>
      <c r="AK213" s="453">
        <f t="shared" si="20"/>
        <v>138.35926449787834</v>
      </c>
      <c r="AL213" s="452">
        <f t="shared" si="21"/>
        <v>158.71755000000002</v>
      </c>
      <c r="AM213" s="453">
        <f t="shared" si="22"/>
        <v>1766.7602491666664</v>
      </c>
      <c r="AN213" s="453">
        <f t="shared" si="23"/>
        <v>317.43509999999998</v>
      </c>
      <c r="AO213" s="453">
        <f t="shared" si="19"/>
        <v>21373511.097375002</v>
      </c>
    </row>
    <row r="214" spans="1:41" s="63" customFormat="1" ht="13.5" customHeight="1">
      <c r="A214" s="225" t="s">
        <v>698</v>
      </c>
      <c r="B214" s="230">
        <v>249</v>
      </c>
      <c r="C214" s="21">
        <v>980</v>
      </c>
      <c r="D214" s="21">
        <v>300</v>
      </c>
      <c r="E214" s="57">
        <v>16.5</v>
      </c>
      <c r="F214" s="57">
        <v>26</v>
      </c>
      <c r="G214" s="21">
        <v>30</v>
      </c>
      <c r="H214" s="413">
        <v>316.8</v>
      </c>
      <c r="I214" s="21">
        <v>928</v>
      </c>
      <c r="J214" s="21">
        <v>868</v>
      </c>
      <c r="K214" s="21" t="s">
        <v>74</v>
      </c>
      <c r="L214" s="33">
        <v>134</v>
      </c>
      <c r="M214" s="227">
        <v>194</v>
      </c>
      <c r="N214" s="219">
        <v>3.08</v>
      </c>
      <c r="O214" s="219">
        <v>12.37</v>
      </c>
      <c r="P214" s="225" t="s">
        <v>697</v>
      </c>
      <c r="Q214" s="230">
        <v>167</v>
      </c>
      <c r="R214" s="33">
        <v>481100</v>
      </c>
      <c r="S214" s="33">
        <v>9818</v>
      </c>
      <c r="T214" s="33">
        <v>11350</v>
      </c>
      <c r="U214" s="219">
        <v>38.97</v>
      </c>
      <c r="V214" s="224">
        <v>180.7</v>
      </c>
      <c r="W214" s="33">
        <v>11750</v>
      </c>
      <c r="X214" s="33">
        <v>784</v>
      </c>
      <c r="Y214" s="33">
        <v>1245</v>
      </c>
      <c r="Z214" s="224">
        <v>6.09</v>
      </c>
      <c r="AA214" s="57">
        <v>103.6</v>
      </c>
      <c r="AB214" s="21">
        <v>584.4</v>
      </c>
      <c r="AC214" s="26">
        <v>26620</v>
      </c>
      <c r="AD214" s="21">
        <v>1</v>
      </c>
      <c r="AE214" s="21">
        <v>1</v>
      </c>
      <c r="AF214" s="222">
        <v>2</v>
      </c>
      <c r="AG214" s="21">
        <v>4</v>
      </c>
      <c r="AH214" s="21">
        <v>4</v>
      </c>
      <c r="AI214" s="26">
        <v>4</v>
      </c>
      <c r="AJ214" s="21" t="s">
        <v>144</v>
      </c>
      <c r="AK214" s="453">
        <f t="shared" si="20"/>
        <v>131.72979797979798</v>
      </c>
      <c r="AL214" s="452">
        <f t="shared" si="21"/>
        <v>247.1847875</v>
      </c>
      <c r="AM214" s="453">
        <f t="shared" si="22"/>
        <v>3301.4520656250002</v>
      </c>
      <c r="AN214" s="453">
        <f t="shared" si="23"/>
        <v>494.369575</v>
      </c>
      <c r="AO214" s="453">
        <f t="shared" si="19"/>
        <v>26620893</v>
      </c>
    </row>
    <row r="215" spans="1:41" s="414" customFormat="1" ht="13.5" customHeight="1">
      <c r="A215" s="236" t="s">
        <v>696</v>
      </c>
      <c r="B215" s="238">
        <v>272</v>
      </c>
      <c r="C215" s="39">
        <v>990</v>
      </c>
      <c r="D215" s="39">
        <v>300</v>
      </c>
      <c r="E215" s="55">
        <v>16.5</v>
      </c>
      <c r="F215" s="55">
        <v>31</v>
      </c>
      <c r="G215" s="39">
        <v>30</v>
      </c>
      <c r="H215" s="415">
        <v>346.8</v>
      </c>
      <c r="I215" s="39">
        <v>928</v>
      </c>
      <c r="J215" s="39">
        <v>868</v>
      </c>
      <c r="K215" s="39" t="s">
        <v>74</v>
      </c>
      <c r="L215" s="41">
        <v>134</v>
      </c>
      <c r="M215" s="238">
        <v>194</v>
      </c>
      <c r="N215" s="235">
        <v>3.1</v>
      </c>
      <c r="O215" s="235">
        <v>11.37</v>
      </c>
      <c r="P215" s="236" t="s">
        <v>695</v>
      </c>
      <c r="Q215" s="238">
        <v>183</v>
      </c>
      <c r="R215" s="41">
        <v>553800</v>
      </c>
      <c r="S215" s="41">
        <v>11190</v>
      </c>
      <c r="T215" s="41">
        <v>12820</v>
      </c>
      <c r="U215" s="235">
        <v>39.96</v>
      </c>
      <c r="V215" s="234">
        <v>184.6</v>
      </c>
      <c r="W215" s="41">
        <v>14000</v>
      </c>
      <c r="X215" s="41">
        <v>934</v>
      </c>
      <c r="Y215" s="41">
        <v>1470</v>
      </c>
      <c r="Z215" s="234">
        <v>6.35</v>
      </c>
      <c r="AA215" s="55">
        <v>113.6</v>
      </c>
      <c r="AB215" s="39">
        <v>822.4</v>
      </c>
      <c r="AC215" s="37">
        <v>32070</v>
      </c>
      <c r="AD215" s="39">
        <v>1</v>
      </c>
      <c r="AE215" s="39">
        <v>1</v>
      </c>
      <c r="AF215" s="232">
        <v>2</v>
      </c>
      <c r="AG215" s="39">
        <v>4</v>
      </c>
      <c r="AH215" s="39">
        <v>4</v>
      </c>
      <c r="AI215" s="37">
        <v>4</v>
      </c>
      <c r="AJ215" s="39" t="s">
        <v>144</v>
      </c>
      <c r="AK215" s="453">
        <f t="shared" si="20"/>
        <v>125.33448673587081</v>
      </c>
      <c r="AL215" s="452">
        <f t="shared" si="21"/>
        <v>369.70913124999998</v>
      </c>
      <c r="AM215" s="453">
        <f t="shared" si="22"/>
        <v>5591.7957609374998</v>
      </c>
      <c r="AN215" s="453">
        <f t="shared" si="23"/>
        <v>739.41826249999997</v>
      </c>
      <c r="AO215" s="453">
        <f t="shared" si="19"/>
        <v>32073874.875</v>
      </c>
    </row>
    <row r="216" spans="1:41" s="63" customFormat="1" ht="13.5" customHeight="1">
      <c r="A216" s="225" t="s">
        <v>694</v>
      </c>
      <c r="B216" s="230">
        <v>314</v>
      </c>
      <c r="C216" s="21">
        <v>1000</v>
      </c>
      <c r="D216" s="21">
        <v>300</v>
      </c>
      <c r="E216" s="57">
        <v>19.100000000000001</v>
      </c>
      <c r="F216" s="57">
        <v>35.9</v>
      </c>
      <c r="G216" s="21">
        <v>30</v>
      </c>
      <c r="H216" s="413">
        <v>400.4</v>
      </c>
      <c r="I216" s="21">
        <v>928</v>
      </c>
      <c r="J216" s="21">
        <v>868</v>
      </c>
      <c r="K216" s="21" t="s">
        <v>74</v>
      </c>
      <c r="L216" s="33">
        <v>136</v>
      </c>
      <c r="M216" s="227">
        <v>194</v>
      </c>
      <c r="N216" s="219">
        <v>3.11</v>
      </c>
      <c r="O216" s="219">
        <v>9.9</v>
      </c>
      <c r="P216" s="225" t="s">
        <v>693</v>
      </c>
      <c r="Q216" s="230">
        <v>211</v>
      </c>
      <c r="R216" s="33">
        <v>644200</v>
      </c>
      <c r="S216" s="33">
        <v>12880</v>
      </c>
      <c r="T216" s="33">
        <v>14850</v>
      </c>
      <c r="U216" s="219">
        <v>40.11</v>
      </c>
      <c r="V216" s="224">
        <v>213.4</v>
      </c>
      <c r="W216" s="33">
        <v>16230</v>
      </c>
      <c r="X216" s="33">
        <v>1082</v>
      </c>
      <c r="Y216" s="33">
        <v>1713</v>
      </c>
      <c r="Z216" s="224">
        <v>6.37</v>
      </c>
      <c r="AA216" s="57">
        <v>126</v>
      </c>
      <c r="AB216" s="21">
        <v>1252</v>
      </c>
      <c r="AC216" s="26">
        <v>37540</v>
      </c>
      <c r="AD216" s="21">
        <v>1</v>
      </c>
      <c r="AE216" s="21">
        <v>1</v>
      </c>
      <c r="AF216" s="222">
        <v>1</v>
      </c>
      <c r="AG216" s="21">
        <v>4</v>
      </c>
      <c r="AH216" s="21">
        <v>4</v>
      </c>
      <c r="AI216" s="26">
        <v>4</v>
      </c>
      <c r="AJ216" s="21" t="s">
        <v>144</v>
      </c>
      <c r="AK216" s="453">
        <f t="shared" si="20"/>
        <v>129.12087912087912</v>
      </c>
      <c r="AL216" s="452">
        <f t="shared" si="21"/>
        <v>574.64486385166663</v>
      </c>
      <c r="AM216" s="453">
        <f t="shared" si="22"/>
        <v>8684.6324853209699</v>
      </c>
      <c r="AN216" s="453">
        <f t="shared" si="23"/>
        <v>1149.2897277033333</v>
      </c>
      <c r="AO216" s="453">
        <f t="shared" si="19"/>
        <v>37539729.313874997</v>
      </c>
    </row>
    <row r="217" spans="1:41" s="414" customFormat="1" ht="13.5" customHeight="1">
      <c r="A217" s="236" t="s">
        <v>692</v>
      </c>
      <c r="B217" s="238">
        <v>350</v>
      </c>
      <c r="C217" s="39">
        <v>1008</v>
      </c>
      <c r="D217" s="39">
        <v>302</v>
      </c>
      <c r="E217" s="55">
        <v>21.1</v>
      </c>
      <c r="F217" s="55">
        <v>40</v>
      </c>
      <c r="G217" s="39">
        <v>30</v>
      </c>
      <c r="H217" s="415">
        <v>445.1</v>
      </c>
      <c r="I217" s="39">
        <v>928</v>
      </c>
      <c r="J217" s="39">
        <v>868</v>
      </c>
      <c r="K217" s="39" t="s">
        <v>74</v>
      </c>
      <c r="L217" s="41">
        <v>140</v>
      </c>
      <c r="M217" s="238">
        <v>196</v>
      </c>
      <c r="N217" s="235">
        <v>3.13</v>
      </c>
      <c r="O217" s="235">
        <v>8.9600000000000009</v>
      </c>
      <c r="P217" s="236" t="s">
        <v>691</v>
      </c>
      <c r="Q217" s="238">
        <v>235</v>
      </c>
      <c r="R217" s="41">
        <v>723000</v>
      </c>
      <c r="S217" s="41">
        <v>14350</v>
      </c>
      <c r="T217" s="41">
        <v>16590</v>
      </c>
      <c r="U217" s="235">
        <v>40.299999999999997</v>
      </c>
      <c r="V217" s="234">
        <v>236</v>
      </c>
      <c r="W217" s="41">
        <v>18460</v>
      </c>
      <c r="X217" s="41">
        <v>1223</v>
      </c>
      <c r="Y217" s="41">
        <v>1941</v>
      </c>
      <c r="Z217" s="234">
        <v>6.44</v>
      </c>
      <c r="AA217" s="55">
        <v>136.19999999999999</v>
      </c>
      <c r="AB217" s="39">
        <v>1707</v>
      </c>
      <c r="AC217" s="37">
        <v>43020</v>
      </c>
      <c r="AD217" s="39">
        <v>1</v>
      </c>
      <c r="AE217" s="39">
        <v>1</v>
      </c>
      <c r="AF217" s="232">
        <v>1</v>
      </c>
      <c r="AG217" s="39">
        <v>3</v>
      </c>
      <c r="AH217" s="39">
        <v>4</v>
      </c>
      <c r="AI217" s="37">
        <v>4</v>
      </c>
      <c r="AJ217" s="39" t="s">
        <v>144</v>
      </c>
      <c r="AK217" s="453">
        <f t="shared" si="20"/>
        <v>131.2747697146709</v>
      </c>
      <c r="AL217" s="452">
        <f t="shared" si="21"/>
        <v>795.82208679999997</v>
      </c>
      <c r="AM217" s="453">
        <f t="shared" si="22"/>
        <v>12254.2331739</v>
      </c>
      <c r="AN217" s="453">
        <f t="shared" si="23"/>
        <v>1591.6441735999999</v>
      </c>
      <c r="AO217" s="453">
        <f t="shared" si="19"/>
        <v>43015036.237653323</v>
      </c>
    </row>
    <row r="218" spans="1:41" s="63" customFormat="1" ht="13.5" customHeight="1">
      <c r="A218" s="225" t="s">
        <v>690</v>
      </c>
      <c r="B218" s="230">
        <v>393</v>
      </c>
      <c r="C218" s="21">
        <v>1016</v>
      </c>
      <c r="D218" s="21">
        <v>303</v>
      </c>
      <c r="E218" s="57">
        <v>24.4</v>
      </c>
      <c r="F218" s="57">
        <v>43.9</v>
      </c>
      <c r="G218" s="21">
        <v>30</v>
      </c>
      <c r="H218" s="413">
        <v>500.2</v>
      </c>
      <c r="I218" s="21">
        <v>928</v>
      </c>
      <c r="J218" s="21">
        <v>868</v>
      </c>
      <c r="K218" s="21" t="s">
        <v>74</v>
      </c>
      <c r="L218" s="33">
        <v>142</v>
      </c>
      <c r="M218" s="227">
        <v>198</v>
      </c>
      <c r="N218" s="219">
        <v>3.14</v>
      </c>
      <c r="O218" s="219">
        <v>8.01</v>
      </c>
      <c r="P218" s="225" t="s">
        <v>689</v>
      </c>
      <c r="Q218" s="230">
        <v>264</v>
      </c>
      <c r="R218" s="33">
        <v>807700</v>
      </c>
      <c r="S218" s="33">
        <v>15900</v>
      </c>
      <c r="T218" s="33">
        <v>18540</v>
      </c>
      <c r="U218" s="219">
        <v>40.18</v>
      </c>
      <c r="V218" s="224">
        <v>271.3</v>
      </c>
      <c r="W218" s="33">
        <v>20500</v>
      </c>
      <c r="X218" s="33">
        <v>1353</v>
      </c>
      <c r="Y218" s="33">
        <v>2168</v>
      </c>
      <c r="Z218" s="224">
        <v>6.4</v>
      </c>
      <c r="AA218" s="57">
        <v>147.30000000000001</v>
      </c>
      <c r="AB218" s="21">
        <v>2332</v>
      </c>
      <c r="AC218" s="26">
        <v>48080</v>
      </c>
      <c r="AD218" s="21">
        <v>1</v>
      </c>
      <c r="AE218" s="21">
        <v>1</v>
      </c>
      <c r="AF218" s="222">
        <v>1</v>
      </c>
      <c r="AG218" s="21">
        <v>2</v>
      </c>
      <c r="AH218" s="21">
        <v>4</v>
      </c>
      <c r="AI218" s="26">
        <v>4</v>
      </c>
      <c r="AJ218" s="21" t="s">
        <v>144</v>
      </c>
      <c r="AK218" s="453">
        <f t="shared" si="20"/>
        <v>137.34826069572165</v>
      </c>
      <c r="AL218" s="452">
        <f t="shared" si="21"/>
        <v>1089.8637540066666</v>
      </c>
      <c r="AM218" s="453">
        <f t="shared" si="22"/>
        <v>16363.635775424949</v>
      </c>
      <c r="AN218" s="453">
        <f t="shared" si="23"/>
        <v>2179.7275080133331</v>
      </c>
      <c r="AO218" s="453">
        <f t="shared" si="19"/>
        <v>48084272.567079641</v>
      </c>
    </row>
    <row r="219" spans="1:41" s="414" customFormat="1" ht="13.5" customHeight="1">
      <c r="A219" s="236" t="s">
        <v>688</v>
      </c>
      <c r="B219" s="238">
        <v>415</v>
      </c>
      <c r="C219" s="39">
        <v>1020</v>
      </c>
      <c r="D219" s="39">
        <v>304</v>
      </c>
      <c r="E219" s="55">
        <v>26</v>
      </c>
      <c r="F219" s="55">
        <v>46</v>
      </c>
      <c r="G219" s="39">
        <v>30</v>
      </c>
      <c r="H219" s="415">
        <v>528.70000000000005</v>
      </c>
      <c r="I219" s="39">
        <v>928</v>
      </c>
      <c r="J219" s="39">
        <v>868</v>
      </c>
      <c r="K219" s="39" t="s">
        <v>74</v>
      </c>
      <c r="L219" s="41">
        <v>144</v>
      </c>
      <c r="M219" s="238">
        <v>198</v>
      </c>
      <c r="N219" s="235">
        <v>3.15</v>
      </c>
      <c r="O219" s="235">
        <v>7.6</v>
      </c>
      <c r="P219" s="236" t="s">
        <v>687</v>
      </c>
      <c r="Q219" s="238">
        <v>278</v>
      </c>
      <c r="R219" s="41">
        <v>853100</v>
      </c>
      <c r="S219" s="41">
        <v>16728</v>
      </c>
      <c r="T219" s="41">
        <v>19571</v>
      </c>
      <c r="U219" s="235">
        <v>40.17</v>
      </c>
      <c r="V219" s="234">
        <v>288.60000000000002</v>
      </c>
      <c r="W219" s="41">
        <v>21710</v>
      </c>
      <c r="X219" s="41">
        <v>1428</v>
      </c>
      <c r="Y219" s="41">
        <v>2298</v>
      </c>
      <c r="Z219" s="234">
        <v>6.41</v>
      </c>
      <c r="AA219" s="55">
        <v>153.1</v>
      </c>
      <c r="AB219" s="39">
        <v>2713</v>
      </c>
      <c r="AC219" s="37">
        <v>51080</v>
      </c>
      <c r="AD219" s="39">
        <v>1</v>
      </c>
      <c r="AE219" s="39">
        <v>1</v>
      </c>
      <c r="AF219" s="232">
        <v>1</v>
      </c>
      <c r="AG219" s="39">
        <v>2</v>
      </c>
      <c r="AH219" s="39">
        <v>3</v>
      </c>
      <c r="AI219" s="37">
        <v>4</v>
      </c>
      <c r="AJ219" s="39" t="s">
        <v>144</v>
      </c>
      <c r="AK219" s="453">
        <f t="shared" si="20"/>
        <v>139.82787970493666</v>
      </c>
      <c r="AL219" s="452">
        <f t="shared" si="21"/>
        <v>1271.6551999999999</v>
      </c>
      <c r="AM219" s="453">
        <f t="shared" si="22"/>
        <v>19014.073282666664</v>
      </c>
      <c r="AN219" s="453">
        <f t="shared" si="23"/>
        <v>2543.3103999999998</v>
      </c>
      <c r="AO219" s="453">
        <f t="shared" si="19"/>
        <v>51084042.148522675</v>
      </c>
    </row>
    <row r="220" spans="1:41" s="63" customFormat="1" ht="13.5" customHeight="1">
      <c r="A220" s="225" t="s">
        <v>686</v>
      </c>
      <c r="B220" s="230">
        <v>494</v>
      </c>
      <c r="C220" s="21">
        <v>1036</v>
      </c>
      <c r="D220" s="21">
        <v>309</v>
      </c>
      <c r="E220" s="57">
        <v>31</v>
      </c>
      <c r="F220" s="57">
        <v>54</v>
      </c>
      <c r="G220" s="21">
        <v>30</v>
      </c>
      <c r="H220" s="413">
        <v>629.1</v>
      </c>
      <c r="I220" s="21">
        <v>928</v>
      </c>
      <c r="J220" s="21">
        <v>868</v>
      </c>
      <c r="K220" s="21" t="s">
        <v>74</v>
      </c>
      <c r="L220" s="33">
        <v>148</v>
      </c>
      <c r="M220" s="227">
        <v>204</v>
      </c>
      <c r="N220" s="219">
        <v>3.19</v>
      </c>
      <c r="O220" s="219">
        <v>6.47</v>
      </c>
      <c r="P220" s="225" t="s">
        <v>685</v>
      </c>
      <c r="Q220" s="230">
        <v>331</v>
      </c>
      <c r="R220" s="33">
        <v>1028000</v>
      </c>
      <c r="S220" s="33">
        <v>19845</v>
      </c>
      <c r="T220" s="33">
        <v>23413</v>
      </c>
      <c r="U220" s="219">
        <v>40.42</v>
      </c>
      <c r="V220" s="224">
        <v>344.5</v>
      </c>
      <c r="W220" s="33">
        <v>26820</v>
      </c>
      <c r="X220" s="33">
        <v>1736</v>
      </c>
      <c r="Y220" s="33">
        <v>2818</v>
      </c>
      <c r="Z220" s="224">
        <v>6.53</v>
      </c>
      <c r="AA220" s="57">
        <v>174.1</v>
      </c>
      <c r="AB220" s="21">
        <v>4433</v>
      </c>
      <c r="AC220" s="26">
        <v>64010</v>
      </c>
      <c r="AD220" s="21">
        <v>1</v>
      </c>
      <c r="AE220" s="21">
        <v>1</v>
      </c>
      <c r="AF220" s="222">
        <v>1</v>
      </c>
      <c r="AG220" s="21">
        <v>1</v>
      </c>
      <c r="AH220" s="21">
        <v>2</v>
      </c>
      <c r="AI220" s="26">
        <v>3</v>
      </c>
      <c r="AJ220" s="21" t="s">
        <v>144</v>
      </c>
      <c r="AK220" s="453">
        <f t="shared" si="20"/>
        <v>145.83341281195359</v>
      </c>
      <c r="AL220" s="452">
        <f t="shared" si="21"/>
        <v>2109.4585666666667</v>
      </c>
      <c r="AM220" s="453">
        <f t="shared" si="22"/>
        <v>32302.849925388888</v>
      </c>
      <c r="AN220" s="453">
        <f t="shared" si="23"/>
        <v>4218.9171333333334</v>
      </c>
      <c r="AO220" s="453">
        <f t="shared" si="19"/>
        <v>64014879.446541011</v>
      </c>
    </row>
    <row r="221" spans="1:41" s="414" customFormat="1" ht="13.5" customHeight="1">
      <c r="A221" s="236" t="s">
        <v>684</v>
      </c>
      <c r="B221" s="238">
        <v>584</v>
      </c>
      <c r="C221" s="39">
        <v>1056</v>
      </c>
      <c r="D221" s="39">
        <v>314</v>
      </c>
      <c r="E221" s="55">
        <v>36</v>
      </c>
      <c r="F221" s="55">
        <v>64</v>
      </c>
      <c r="G221" s="39">
        <v>30</v>
      </c>
      <c r="H221" s="415">
        <v>743.7</v>
      </c>
      <c r="I221" s="39">
        <v>928</v>
      </c>
      <c r="J221" s="39">
        <v>868</v>
      </c>
      <c r="K221" s="39" t="s">
        <v>74</v>
      </c>
      <c r="L221" s="41">
        <v>154</v>
      </c>
      <c r="M221" s="238">
        <v>208</v>
      </c>
      <c r="N221" s="235">
        <v>3.24</v>
      </c>
      <c r="O221" s="235">
        <v>5.56</v>
      </c>
      <c r="P221" s="236" t="s">
        <v>683</v>
      </c>
      <c r="Q221" s="238">
        <v>392</v>
      </c>
      <c r="R221" s="41">
        <v>1246100</v>
      </c>
      <c r="S221" s="41">
        <v>23600</v>
      </c>
      <c r="T221" s="41">
        <v>28039</v>
      </c>
      <c r="U221" s="235">
        <v>40.93</v>
      </c>
      <c r="V221" s="234">
        <v>403.2</v>
      </c>
      <c r="W221" s="41">
        <v>33430</v>
      </c>
      <c r="X221" s="41">
        <v>2130</v>
      </c>
      <c r="Y221" s="41">
        <v>3475</v>
      </c>
      <c r="Z221" s="234">
        <v>6.7</v>
      </c>
      <c r="AA221" s="55">
        <v>199.1</v>
      </c>
      <c r="AB221" s="39">
        <v>7230</v>
      </c>
      <c r="AC221" s="37">
        <v>81240</v>
      </c>
      <c r="AD221" s="39">
        <v>1</v>
      </c>
      <c r="AE221" s="39">
        <v>1</v>
      </c>
      <c r="AF221" s="232">
        <v>1</v>
      </c>
      <c r="AG221" s="39">
        <v>1</v>
      </c>
      <c r="AH221" s="39">
        <v>1</v>
      </c>
      <c r="AI221" s="37">
        <v>2</v>
      </c>
      <c r="AJ221" s="39" t="s">
        <v>144</v>
      </c>
      <c r="AK221" s="453">
        <f t="shared" si="20"/>
        <v>150.97969611402448</v>
      </c>
      <c r="AL221" s="452">
        <f t="shared" si="21"/>
        <v>3515.1530666666663</v>
      </c>
      <c r="AM221" s="453">
        <f t="shared" si="22"/>
        <v>56423.68329955556</v>
      </c>
      <c r="AN221" s="453">
        <f t="shared" si="23"/>
        <v>7030.3061333333326</v>
      </c>
      <c r="AO221" s="453">
        <f t="shared" si="19"/>
        <v>81242077.549909323</v>
      </c>
    </row>
    <row r="222" spans="1:41" s="63" customFormat="1" ht="13.5" hidden="1" customHeight="1">
      <c r="A222" s="225"/>
      <c r="B222" s="230"/>
      <c r="C222" s="21"/>
      <c r="D222" s="21"/>
      <c r="E222" s="57"/>
      <c r="F222" s="57"/>
      <c r="G222" s="21"/>
      <c r="H222" s="413"/>
      <c r="I222" s="21"/>
      <c r="J222" s="21"/>
      <c r="K222" s="21"/>
      <c r="L222" s="33"/>
      <c r="M222" s="227"/>
      <c r="N222" s="219"/>
      <c r="O222" s="219"/>
      <c r="P222" s="225"/>
      <c r="Q222" s="230"/>
      <c r="R222" s="33"/>
      <c r="S222" s="33"/>
      <c r="T222" s="33"/>
      <c r="U222" s="219"/>
      <c r="V222" s="224"/>
      <c r="W222" s="33"/>
      <c r="X222" s="33"/>
      <c r="Y222" s="33"/>
      <c r="Z222" s="224"/>
      <c r="AA222" s="57"/>
      <c r="AB222" s="21"/>
      <c r="AC222" s="26"/>
      <c r="AD222" s="21"/>
      <c r="AE222" s="21"/>
      <c r="AF222" s="222"/>
      <c r="AG222" s="21"/>
      <c r="AH222" s="21"/>
      <c r="AI222" s="26"/>
      <c r="AJ222" s="21"/>
      <c r="AK222" s="453" t="e">
        <f t="shared" si="20"/>
        <v>#DIV/0!</v>
      </c>
      <c r="AL222" s="452">
        <f t="shared" si="21"/>
        <v>0</v>
      </c>
      <c r="AM222" s="453">
        <f t="shared" si="22"/>
        <v>0</v>
      </c>
      <c r="AN222" s="453">
        <f t="shared" si="23"/>
        <v>0</v>
      </c>
      <c r="AO222" s="453">
        <f t="shared" si="19"/>
        <v>0</v>
      </c>
    </row>
    <row r="223" spans="1:41" s="414" customFormat="1" ht="13.5" customHeight="1">
      <c r="A223" s="236" t="s">
        <v>682</v>
      </c>
      <c r="B223" s="238">
        <v>296</v>
      </c>
      <c r="C223" s="39">
        <v>982</v>
      </c>
      <c r="D223" s="39">
        <v>400</v>
      </c>
      <c r="E223" s="55">
        <v>16.5</v>
      </c>
      <c r="F223" s="55">
        <v>27.1</v>
      </c>
      <c r="G223" s="39">
        <v>30</v>
      </c>
      <c r="H223" s="415">
        <v>376.8</v>
      </c>
      <c r="I223" s="39">
        <v>928</v>
      </c>
      <c r="J223" s="39">
        <v>868</v>
      </c>
      <c r="K223" s="39" t="s">
        <v>74</v>
      </c>
      <c r="L223" s="41">
        <v>134</v>
      </c>
      <c r="M223" s="238">
        <v>294</v>
      </c>
      <c r="N223" s="235">
        <v>3.48</v>
      </c>
      <c r="O223" s="235">
        <v>11.76</v>
      </c>
      <c r="P223" s="236" t="s">
        <v>681</v>
      </c>
      <c r="Q223" s="238">
        <v>199</v>
      </c>
      <c r="R223" s="41">
        <v>618700</v>
      </c>
      <c r="S223" s="41">
        <v>12600</v>
      </c>
      <c r="T223" s="41">
        <v>14220</v>
      </c>
      <c r="U223" s="235">
        <v>40.520000000000003</v>
      </c>
      <c r="V223" s="234">
        <v>181.5</v>
      </c>
      <c r="W223" s="41">
        <v>28850</v>
      </c>
      <c r="X223" s="41">
        <v>1443</v>
      </c>
      <c r="Y223" s="41">
        <v>2235</v>
      </c>
      <c r="Z223" s="234">
        <v>8.75</v>
      </c>
      <c r="AA223" s="55">
        <v>105.6</v>
      </c>
      <c r="AB223" s="39">
        <v>762.6</v>
      </c>
      <c r="AC223" s="37">
        <v>65900</v>
      </c>
      <c r="AD223" s="39">
        <v>1</v>
      </c>
      <c r="AE223" s="39">
        <v>1</v>
      </c>
      <c r="AF223" s="232">
        <v>2</v>
      </c>
      <c r="AG223" s="39">
        <v>4</v>
      </c>
      <c r="AH223" s="39">
        <v>4</v>
      </c>
      <c r="AI223" s="37">
        <v>4</v>
      </c>
      <c r="AJ223" s="39" t="s">
        <v>144</v>
      </c>
      <c r="AK223" s="453">
        <f t="shared" si="20"/>
        <v>113.61146496815287</v>
      </c>
      <c r="AL223" s="452">
        <f t="shared" si="21"/>
        <v>336.85898270833337</v>
      </c>
      <c r="AM223" s="453">
        <f t="shared" si="22"/>
        <v>8851.5181252256953</v>
      </c>
      <c r="AN223" s="453">
        <f t="shared" si="23"/>
        <v>673.71796541666674</v>
      </c>
      <c r="AO223" s="453">
        <f t="shared" ref="AO223:AO238" si="24">(((C223-F223)^2/100*D223^3/1000*F223/10)/24)</f>
        <v>65895204.456</v>
      </c>
    </row>
    <row r="224" spans="1:41" s="63" customFormat="1" ht="13.5" customHeight="1">
      <c r="A224" s="225" t="s">
        <v>680</v>
      </c>
      <c r="B224" s="230">
        <v>321</v>
      </c>
      <c r="C224" s="21">
        <v>990</v>
      </c>
      <c r="D224" s="21">
        <v>400</v>
      </c>
      <c r="E224" s="57">
        <v>16.5</v>
      </c>
      <c r="F224" s="57">
        <v>31</v>
      </c>
      <c r="G224" s="21">
        <v>30</v>
      </c>
      <c r="H224" s="413">
        <v>408.8</v>
      </c>
      <c r="I224" s="21">
        <v>928</v>
      </c>
      <c r="J224" s="21">
        <v>868</v>
      </c>
      <c r="K224" s="21" t="s">
        <v>74</v>
      </c>
      <c r="L224" s="33">
        <v>134</v>
      </c>
      <c r="M224" s="227">
        <v>294</v>
      </c>
      <c r="N224" s="219">
        <v>3.5</v>
      </c>
      <c r="O224" s="219">
        <v>10.89</v>
      </c>
      <c r="P224" s="225" t="s">
        <v>679</v>
      </c>
      <c r="Q224" s="230">
        <v>215</v>
      </c>
      <c r="R224" s="33">
        <v>696400</v>
      </c>
      <c r="S224" s="33">
        <v>14070</v>
      </c>
      <c r="T224" s="33">
        <v>15800</v>
      </c>
      <c r="U224" s="219">
        <v>41.27</v>
      </c>
      <c r="V224" s="224">
        <v>184.6</v>
      </c>
      <c r="W224" s="33">
        <v>33120</v>
      </c>
      <c r="X224" s="33">
        <v>1656</v>
      </c>
      <c r="Y224" s="33">
        <v>2555</v>
      </c>
      <c r="Z224" s="224">
        <v>9</v>
      </c>
      <c r="AA224" s="57">
        <v>113.6</v>
      </c>
      <c r="AB224" s="21">
        <v>1021</v>
      </c>
      <c r="AC224" s="26">
        <v>76030</v>
      </c>
      <c r="AD224" s="21">
        <v>1</v>
      </c>
      <c r="AE224" s="21">
        <v>1</v>
      </c>
      <c r="AF224" s="222">
        <v>2</v>
      </c>
      <c r="AG224" s="21">
        <v>4</v>
      </c>
      <c r="AH224" s="21">
        <v>4</v>
      </c>
      <c r="AI224" s="26">
        <v>4</v>
      </c>
      <c r="AJ224" s="21" t="s">
        <v>144</v>
      </c>
      <c r="AK224" s="453">
        <f t="shared" si="20"/>
        <v>108.50293542074368</v>
      </c>
      <c r="AL224" s="452">
        <f t="shared" si="21"/>
        <v>469.01246458333338</v>
      </c>
      <c r="AM224" s="453">
        <f t="shared" si="22"/>
        <v>13246.427705381946</v>
      </c>
      <c r="AN224" s="453">
        <f t="shared" si="23"/>
        <v>938.02492916666677</v>
      </c>
      <c r="AO224" s="453">
        <f t="shared" si="24"/>
        <v>76026962.666666672</v>
      </c>
    </row>
    <row r="225" spans="1:41" s="414" customFormat="1" ht="13.5" customHeight="1">
      <c r="A225" s="236" t="s">
        <v>678</v>
      </c>
      <c r="B225" s="238">
        <v>371</v>
      </c>
      <c r="C225" s="39">
        <v>1000</v>
      </c>
      <c r="D225" s="39">
        <v>400</v>
      </c>
      <c r="E225" s="55">
        <v>19</v>
      </c>
      <c r="F225" s="55">
        <v>36.1</v>
      </c>
      <c r="G225" s="39">
        <v>30</v>
      </c>
      <c r="H225" s="415">
        <v>472</v>
      </c>
      <c r="I225" s="39">
        <v>928</v>
      </c>
      <c r="J225" s="39">
        <v>868</v>
      </c>
      <c r="K225" s="39" t="s">
        <v>74</v>
      </c>
      <c r="L225" s="41">
        <v>136</v>
      </c>
      <c r="M225" s="238">
        <v>294</v>
      </c>
      <c r="N225" s="235">
        <v>3.51</v>
      </c>
      <c r="O225" s="235">
        <v>9.4700000000000006</v>
      </c>
      <c r="P225" s="236" t="s">
        <v>677</v>
      </c>
      <c r="Q225" s="238">
        <v>249</v>
      </c>
      <c r="R225" s="41">
        <v>812100</v>
      </c>
      <c r="S225" s="41">
        <v>16240</v>
      </c>
      <c r="T225" s="41">
        <v>18330</v>
      </c>
      <c r="U225" s="235">
        <v>41.48</v>
      </c>
      <c r="V225" s="234">
        <v>212.5</v>
      </c>
      <c r="W225" s="41">
        <v>38480</v>
      </c>
      <c r="X225" s="41">
        <v>1924</v>
      </c>
      <c r="Y225" s="41">
        <v>2976</v>
      </c>
      <c r="Z225" s="234">
        <v>9.0299999999999994</v>
      </c>
      <c r="AA225" s="55">
        <v>126.1</v>
      </c>
      <c r="AB225" s="39">
        <v>1575</v>
      </c>
      <c r="AC225" s="37">
        <v>89440</v>
      </c>
      <c r="AD225" s="39">
        <v>1</v>
      </c>
      <c r="AE225" s="39">
        <v>1</v>
      </c>
      <c r="AF225" s="232">
        <v>1</v>
      </c>
      <c r="AG225" s="39">
        <v>4</v>
      </c>
      <c r="AH225" s="39">
        <v>4</v>
      </c>
      <c r="AI225" s="37">
        <v>4</v>
      </c>
      <c r="AJ225" s="39" t="s">
        <v>144</v>
      </c>
      <c r="AK225" s="453">
        <f t="shared" si="20"/>
        <v>111.65254237288138</v>
      </c>
      <c r="AL225" s="452">
        <f t="shared" si="21"/>
        <v>737.46824833333346</v>
      </c>
      <c r="AM225" s="453">
        <f t="shared" si="22"/>
        <v>20918.462930694444</v>
      </c>
      <c r="AN225" s="453">
        <f t="shared" si="23"/>
        <v>1474.9364966666665</v>
      </c>
      <c r="AO225" s="453">
        <f t="shared" si="24"/>
        <v>89441669.016000003</v>
      </c>
    </row>
    <row r="226" spans="1:41" s="63" customFormat="1" ht="13.5" customHeight="1">
      <c r="A226" s="225" t="s">
        <v>676</v>
      </c>
      <c r="B226" s="230">
        <v>412</v>
      </c>
      <c r="C226" s="21">
        <v>1008</v>
      </c>
      <c r="D226" s="21">
        <v>402</v>
      </c>
      <c r="E226" s="57">
        <v>21.1</v>
      </c>
      <c r="F226" s="57">
        <v>40</v>
      </c>
      <c r="G226" s="21">
        <v>30</v>
      </c>
      <c r="H226" s="413">
        <v>524.20000000000005</v>
      </c>
      <c r="I226" s="21">
        <v>928</v>
      </c>
      <c r="J226" s="21">
        <v>868</v>
      </c>
      <c r="K226" s="21" t="s">
        <v>74</v>
      </c>
      <c r="L226" s="33">
        <v>140</v>
      </c>
      <c r="M226" s="227">
        <v>296</v>
      </c>
      <c r="N226" s="219">
        <v>3.53</v>
      </c>
      <c r="O226" s="219">
        <v>8.58</v>
      </c>
      <c r="P226" s="225" t="s">
        <v>675</v>
      </c>
      <c r="Q226" s="230">
        <v>277</v>
      </c>
      <c r="R226" s="33">
        <v>909800</v>
      </c>
      <c r="S226" s="33">
        <v>18050</v>
      </c>
      <c r="T226" s="33">
        <v>20440</v>
      </c>
      <c r="U226" s="219">
        <v>41.66</v>
      </c>
      <c r="V226" s="224">
        <v>235</v>
      </c>
      <c r="W226" s="33">
        <v>43410</v>
      </c>
      <c r="X226" s="33">
        <v>2160</v>
      </c>
      <c r="Y226" s="33">
        <v>3348</v>
      </c>
      <c r="Z226" s="224">
        <v>9.1</v>
      </c>
      <c r="AA226" s="57">
        <v>136.1</v>
      </c>
      <c r="AB226" s="21">
        <v>2134</v>
      </c>
      <c r="AC226" s="26">
        <v>101460</v>
      </c>
      <c r="AD226" s="21">
        <v>1</v>
      </c>
      <c r="AE226" s="21">
        <v>1</v>
      </c>
      <c r="AF226" s="222">
        <v>1</v>
      </c>
      <c r="AG226" s="21">
        <v>3</v>
      </c>
      <c r="AH226" s="21">
        <v>4</v>
      </c>
      <c r="AI226" s="26">
        <v>4</v>
      </c>
      <c r="AJ226" s="21" t="s">
        <v>144</v>
      </c>
      <c r="AK226" s="453">
        <f t="shared" si="20"/>
        <v>114.0724914154903</v>
      </c>
      <c r="AL226" s="452">
        <f t="shared" si="21"/>
        <v>1009.1554201333335</v>
      </c>
      <c r="AM226" s="453">
        <f t="shared" si="22"/>
        <v>28885.877618344442</v>
      </c>
      <c r="AN226" s="453">
        <f t="shared" si="23"/>
        <v>2018.3108402666669</v>
      </c>
      <c r="AO226" s="453">
        <f t="shared" si="24"/>
        <v>101455973.75232001</v>
      </c>
    </row>
    <row r="227" spans="1:41" s="414" customFormat="1" ht="13.5" customHeight="1">
      <c r="A227" s="236" t="s">
        <v>674</v>
      </c>
      <c r="B227" s="238">
        <v>443</v>
      </c>
      <c r="C227" s="39">
        <v>1012</v>
      </c>
      <c r="D227" s="39">
        <v>402</v>
      </c>
      <c r="E227" s="55">
        <v>23.6</v>
      </c>
      <c r="F227" s="55">
        <v>41.9</v>
      </c>
      <c r="G227" s="39">
        <v>30</v>
      </c>
      <c r="H227" s="415">
        <v>563.70000000000005</v>
      </c>
      <c r="I227" s="39">
        <v>928.2</v>
      </c>
      <c r="J227" s="39">
        <v>868.2</v>
      </c>
      <c r="K227" s="39" t="s">
        <v>74</v>
      </c>
      <c r="L227" s="41">
        <v>142</v>
      </c>
      <c r="M227" s="238">
        <v>296</v>
      </c>
      <c r="N227" s="235">
        <v>3.53</v>
      </c>
      <c r="O227" s="235">
        <v>7.99</v>
      </c>
      <c r="P227" s="236" t="s">
        <v>673</v>
      </c>
      <c r="Q227" s="238">
        <v>297</v>
      </c>
      <c r="R227" s="41">
        <v>966510</v>
      </c>
      <c r="S227" s="41">
        <v>19101</v>
      </c>
      <c r="T227" s="41">
        <v>21777</v>
      </c>
      <c r="U227" s="235">
        <v>41.41</v>
      </c>
      <c r="V227" s="234">
        <v>261.8</v>
      </c>
      <c r="W227" s="41">
        <v>45500</v>
      </c>
      <c r="X227" s="41">
        <v>2264</v>
      </c>
      <c r="Y227" s="41">
        <v>3529</v>
      </c>
      <c r="Z227" s="234">
        <v>8.98</v>
      </c>
      <c r="AA227" s="55">
        <v>142.5</v>
      </c>
      <c r="AB227" s="39">
        <v>2545</v>
      </c>
      <c r="AC227" s="37">
        <v>106740</v>
      </c>
      <c r="AD227" s="39">
        <v>1</v>
      </c>
      <c r="AE227" s="39">
        <v>1</v>
      </c>
      <c r="AF227" s="232">
        <v>1</v>
      </c>
      <c r="AG227" s="39">
        <v>2</v>
      </c>
      <c r="AH227" s="39">
        <v>4</v>
      </c>
      <c r="AI227" s="37">
        <v>4</v>
      </c>
      <c r="AJ227" s="39" t="s">
        <v>144</v>
      </c>
      <c r="AK227" s="453">
        <f t="shared" si="20"/>
        <v>119.67748802554553</v>
      </c>
      <c r="AL227" s="452">
        <f t="shared" si="21"/>
        <v>1198.2255030266667</v>
      </c>
      <c r="AM227" s="453">
        <f t="shared" si="22"/>
        <v>33203.926096894385</v>
      </c>
      <c r="AN227" s="453">
        <f t="shared" si="23"/>
        <v>2396.4510060533335</v>
      </c>
      <c r="AO227" s="453">
        <f t="shared" si="24"/>
        <v>106736743.78984344</v>
      </c>
    </row>
    <row r="228" spans="1:41" s="63" customFormat="1" ht="13.5" customHeight="1">
      <c r="A228" s="225" t="s">
        <v>672</v>
      </c>
      <c r="B228" s="230">
        <v>483</v>
      </c>
      <c r="C228" s="21">
        <v>1020</v>
      </c>
      <c r="D228" s="21">
        <v>404</v>
      </c>
      <c r="E228" s="57">
        <v>25.4</v>
      </c>
      <c r="F228" s="57">
        <v>46</v>
      </c>
      <c r="G228" s="21">
        <v>30</v>
      </c>
      <c r="H228" s="413">
        <v>615.1</v>
      </c>
      <c r="I228" s="21">
        <v>928</v>
      </c>
      <c r="J228" s="21">
        <v>868</v>
      </c>
      <c r="K228" s="21" t="s">
        <v>74</v>
      </c>
      <c r="L228" s="33">
        <v>144</v>
      </c>
      <c r="M228" s="227">
        <v>298</v>
      </c>
      <c r="N228" s="219">
        <v>3.55</v>
      </c>
      <c r="O228" s="219">
        <v>7.36</v>
      </c>
      <c r="P228" s="225" t="s">
        <v>671</v>
      </c>
      <c r="Q228" s="230">
        <v>324</v>
      </c>
      <c r="R228" s="33">
        <v>1067480</v>
      </c>
      <c r="S228" s="33">
        <v>20931</v>
      </c>
      <c r="T228" s="33">
        <v>23923</v>
      </c>
      <c r="U228" s="219">
        <v>41.66</v>
      </c>
      <c r="V228" s="224">
        <v>282.7</v>
      </c>
      <c r="W228" s="33">
        <v>50710</v>
      </c>
      <c r="X228" s="33">
        <v>2510</v>
      </c>
      <c r="Y228" s="33">
        <v>3919</v>
      </c>
      <c r="Z228" s="224">
        <v>9.08</v>
      </c>
      <c r="AA228" s="57">
        <v>152.5</v>
      </c>
      <c r="AB228" s="21">
        <v>3311</v>
      </c>
      <c r="AC228" s="26">
        <v>119900</v>
      </c>
      <c r="AD228" s="21">
        <v>1</v>
      </c>
      <c r="AE228" s="21">
        <v>1</v>
      </c>
      <c r="AF228" s="222">
        <v>1</v>
      </c>
      <c r="AG228" s="21">
        <v>2</v>
      </c>
      <c r="AH228" s="21">
        <v>4</v>
      </c>
      <c r="AI228" s="26">
        <v>4</v>
      </c>
      <c r="AJ228" s="21" t="s">
        <v>144</v>
      </c>
      <c r="AK228" s="453">
        <f t="shared" si="20"/>
        <v>121.07137050886038</v>
      </c>
      <c r="AL228" s="452">
        <f t="shared" si="21"/>
        <v>1576.8081389333336</v>
      </c>
      <c r="AM228" s="453">
        <f t="shared" si="22"/>
        <v>44593.447227577781</v>
      </c>
      <c r="AN228" s="453">
        <f t="shared" si="23"/>
        <v>3153.6162778666662</v>
      </c>
      <c r="AO228" s="453">
        <f t="shared" si="24"/>
        <v>119897077.99438934</v>
      </c>
    </row>
    <row r="229" spans="1:41" s="414" customFormat="1" ht="13.5" customHeight="1">
      <c r="A229" s="236" t="s">
        <v>670</v>
      </c>
      <c r="B229" s="238">
        <v>539</v>
      </c>
      <c r="C229" s="39">
        <v>1030</v>
      </c>
      <c r="D229" s="39">
        <v>407</v>
      </c>
      <c r="E229" s="55">
        <v>28.4</v>
      </c>
      <c r="F229" s="55">
        <v>51.1</v>
      </c>
      <c r="G229" s="39">
        <v>30</v>
      </c>
      <c r="H229" s="415">
        <v>687.2</v>
      </c>
      <c r="I229" s="39">
        <v>927.8</v>
      </c>
      <c r="J229" s="39">
        <v>867.8</v>
      </c>
      <c r="K229" s="39" t="s">
        <v>74</v>
      </c>
      <c r="L229" s="41">
        <v>146</v>
      </c>
      <c r="M229" s="238">
        <v>302</v>
      </c>
      <c r="N229" s="235">
        <v>3.58</v>
      </c>
      <c r="O229" s="235">
        <v>6.64</v>
      </c>
      <c r="P229" s="236" t="s">
        <v>669</v>
      </c>
      <c r="Q229" s="238">
        <v>362</v>
      </c>
      <c r="R229" s="41">
        <v>1202540</v>
      </c>
      <c r="S229" s="41">
        <v>23350</v>
      </c>
      <c r="T229" s="41">
        <v>26824</v>
      </c>
      <c r="U229" s="235">
        <v>41.83</v>
      </c>
      <c r="V229" s="234">
        <v>316.39999999999998</v>
      </c>
      <c r="W229" s="41">
        <v>57630</v>
      </c>
      <c r="X229" s="41">
        <v>2832</v>
      </c>
      <c r="Y229" s="41">
        <v>4436</v>
      </c>
      <c r="Z229" s="234">
        <v>9.16</v>
      </c>
      <c r="AA229" s="55">
        <v>165.7</v>
      </c>
      <c r="AB229" s="39">
        <v>4546</v>
      </c>
      <c r="AC229" s="37">
        <v>137550</v>
      </c>
      <c r="AD229" s="39">
        <v>1</v>
      </c>
      <c r="AE229" s="39">
        <v>1</v>
      </c>
      <c r="AF229" s="232">
        <v>1</v>
      </c>
      <c r="AG229" s="39">
        <v>1</v>
      </c>
      <c r="AH229" s="39">
        <v>2</v>
      </c>
      <c r="AI229" s="37">
        <v>4</v>
      </c>
      <c r="AJ229" s="39" t="s">
        <v>144</v>
      </c>
      <c r="AK229" s="453">
        <f t="shared" si="20"/>
        <v>124.66239813736905</v>
      </c>
      <c r="AL229" s="452">
        <f t="shared" si="21"/>
        <v>2183.9550903266668</v>
      </c>
      <c r="AM229" s="453">
        <f t="shared" si="22"/>
        <v>62502.859099173293</v>
      </c>
      <c r="AN229" s="453">
        <f t="shared" si="23"/>
        <v>4367.9101806533336</v>
      </c>
      <c r="AO229" s="453">
        <f t="shared" si="24"/>
        <v>137552834.1678755</v>
      </c>
    </row>
    <row r="230" spans="1:41" s="63" customFormat="1" ht="13.5" customHeight="1">
      <c r="A230" s="225" t="s">
        <v>668</v>
      </c>
      <c r="B230" s="230">
        <v>591</v>
      </c>
      <c r="C230" s="21">
        <v>1040</v>
      </c>
      <c r="D230" s="21">
        <v>409</v>
      </c>
      <c r="E230" s="57">
        <v>31</v>
      </c>
      <c r="F230" s="57">
        <v>55.9</v>
      </c>
      <c r="G230" s="21">
        <v>30</v>
      </c>
      <c r="H230" s="413">
        <v>752.7</v>
      </c>
      <c r="I230" s="21">
        <v>928.2</v>
      </c>
      <c r="J230" s="21">
        <v>868.2</v>
      </c>
      <c r="K230" s="21" t="s">
        <v>74</v>
      </c>
      <c r="L230" s="33">
        <v>148</v>
      </c>
      <c r="M230" s="227">
        <v>304</v>
      </c>
      <c r="N230" s="219">
        <v>3.6</v>
      </c>
      <c r="O230" s="219">
        <v>6.1</v>
      </c>
      <c r="P230" s="225" t="s">
        <v>667</v>
      </c>
      <c r="Q230" s="230">
        <v>397</v>
      </c>
      <c r="R230" s="33">
        <v>1331040</v>
      </c>
      <c r="S230" s="33">
        <v>25597</v>
      </c>
      <c r="T230" s="33">
        <v>29530</v>
      </c>
      <c r="U230" s="219">
        <v>42.05</v>
      </c>
      <c r="V230" s="224">
        <v>346.3</v>
      </c>
      <c r="W230" s="33">
        <v>64010</v>
      </c>
      <c r="X230" s="33">
        <v>3130</v>
      </c>
      <c r="Y230" s="33">
        <v>4916</v>
      </c>
      <c r="Z230" s="224">
        <v>9.2200000000000006</v>
      </c>
      <c r="AA230" s="57">
        <v>177.9</v>
      </c>
      <c r="AB230" s="21">
        <v>5927</v>
      </c>
      <c r="AC230" s="26">
        <v>154330</v>
      </c>
      <c r="AD230" s="21">
        <v>1</v>
      </c>
      <c r="AE230" s="21">
        <v>1</v>
      </c>
      <c r="AF230" s="222">
        <v>1</v>
      </c>
      <c r="AG230" s="21">
        <v>1</v>
      </c>
      <c r="AH230" s="21">
        <v>2</v>
      </c>
      <c r="AI230" s="26">
        <v>3</v>
      </c>
      <c r="AJ230" s="21" t="s">
        <v>144</v>
      </c>
      <c r="AK230" s="453">
        <f t="shared" si="20"/>
        <v>127.67902218679424</v>
      </c>
      <c r="AL230" s="452">
        <f t="shared" si="21"/>
        <v>2870.0501686999996</v>
      </c>
      <c r="AM230" s="453">
        <f t="shared" si="22"/>
        <v>83033.984513774922</v>
      </c>
      <c r="AN230" s="453">
        <f t="shared" si="23"/>
        <v>5740.1003373999993</v>
      </c>
      <c r="AO230" s="453">
        <f t="shared" si="24"/>
        <v>154329501.65536106</v>
      </c>
    </row>
    <row r="231" spans="1:41" s="414" customFormat="1" ht="13.5" customHeight="1">
      <c r="A231" s="236" t="s">
        <v>666</v>
      </c>
      <c r="B231" s="238">
        <v>642</v>
      </c>
      <c r="C231" s="39">
        <v>1048</v>
      </c>
      <c r="D231" s="39">
        <v>412</v>
      </c>
      <c r="E231" s="55">
        <v>34</v>
      </c>
      <c r="F231" s="55">
        <v>60</v>
      </c>
      <c r="G231" s="39">
        <v>30</v>
      </c>
      <c r="H231" s="415">
        <v>817.6</v>
      </c>
      <c r="I231" s="39">
        <v>928</v>
      </c>
      <c r="J231" s="39">
        <v>868</v>
      </c>
      <c r="K231" s="39" t="s">
        <v>74</v>
      </c>
      <c r="L231" s="41">
        <v>154</v>
      </c>
      <c r="M231" s="238">
        <v>300</v>
      </c>
      <c r="N231" s="235">
        <v>3.62</v>
      </c>
      <c r="O231" s="235">
        <v>5.65</v>
      </c>
      <c r="P231" s="236" t="s">
        <v>665</v>
      </c>
      <c r="Q231" s="238">
        <v>431</v>
      </c>
      <c r="R231" s="41">
        <v>1450590</v>
      </c>
      <c r="S231" s="41">
        <v>27683</v>
      </c>
      <c r="T231" s="41">
        <v>32097</v>
      </c>
      <c r="U231" s="235">
        <v>42.12</v>
      </c>
      <c r="V231" s="234">
        <v>379.6</v>
      </c>
      <c r="W231" s="41">
        <v>70280</v>
      </c>
      <c r="X231" s="41">
        <v>3412</v>
      </c>
      <c r="Y231" s="41">
        <v>5379</v>
      </c>
      <c r="Z231" s="234">
        <v>9.27</v>
      </c>
      <c r="AA231" s="55">
        <v>189.1</v>
      </c>
      <c r="AB231" s="39">
        <v>7440</v>
      </c>
      <c r="AC231" s="37">
        <v>170670</v>
      </c>
      <c r="AD231" s="39">
        <v>1</v>
      </c>
      <c r="AE231" s="39">
        <v>1</v>
      </c>
      <c r="AF231" s="232">
        <v>1</v>
      </c>
      <c r="AG231" s="39">
        <v>1</v>
      </c>
      <c r="AH231" s="39">
        <v>1</v>
      </c>
      <c r="AI231" s="37">
        <v>2</v>
      </c>
      <c r="AJ231" s="39" t="s">
        <v>144</v>
      </c>
      <c r="AK231" s="453">
        <f t="shared" si="20"/>
        <v>131.42416829745599</v>
      </c>
      <c r="AL231" s="452">
        <f t="shared" si="21"/>
        <v>3613.6058666666668</v>
      </c>
      <c r="AM231" s="453">
        <f t="shared" si="22"/>
        <v>104955.72582222224</v>
      </c>
      <c r="AN231" s="453">
        <f t="shared" si="23"/>
        <v>7227.2117333333335</v>
      </c>
      <c r="AO231" s="453">
        <f t="shared" si="24"/>
        <v>170665424.75008002</v>
      </c>
    </row>
    <row r="232" spans="1:41" s="63" customFormat="1" ht="13.5" customHeight="1">
      <c r="A232" s="225" t="s">
        <v>664</v>
      </c>
      <c r="B232" s="230">
        <v>748</v>
      </c>
      <c r="C232" s="21">
        <v>1068</v>
      </c>
      <c r="D232" s="21">
        <v>417</v>
      </c>
      <c r="E232" s="57">
        <v>39</v>
      </c>
      <c r="F232" s="57">
        <v>70</v>
      </c>
      <c r="G232" s="21">
        <v>30</v>
      </c>
      <c r="H232" s="413">
        <v>953.4</v>
      </c>
      <c r="I232" s="21">
        <v>928</v>
      </c>
      <c r="J232" s="21">
        <v>868</v>
      </c>
      <c r="K232" s="21" t="s">
        <v>74</v>
      </c>
      <c r="L232" s="33">
        <v>160</v>
      </c>
      <c r="M232" s="227">
        <v>306</v>
      </c>
      <c r="N232" s="219">
        <v>3.67</v>
      </c>
      <c r="O232" s="219">
        <v>4.91</v>
      </c>
      <c r="P232" s="225" t="s">
        <v>663</v>
      </c>
      <c r="Q232" s="230">
        <v>503</v>
      </c>
      <c r="R232" s="33">
        <v>1731940</v>
      </c>
      <c r="S232" s="33">
        <v>32433</v>
      </c>
      <c r="T232" s="33">
        <v>37881</v>
      </c>
      <c r="U232" s="219">
        <v>42.62</v>
      </c>
      <c r="V232" s="224">
        <v>438.9</v>
      </c>
      <c r="W232" s="33">
        <v>85110</v>
      </c>
      <c r="X232" s="33">
        <v>4082</v>
      </c>
      <c r="Y232" s="33">
        <v>6459</v>
      </c>
      <c r="Z232" s="224">
        <v>9.4499999999999993</v>
      </c>
      <c r="AA232" s="57">
        <v>214.1</v>
      </c>
      <c r="AB232" s="21">
        <v>11670</v>
      </c>
      <c r="AC232" s="26">
        <v>210650</v>
      </c>
      <c r="AD232" s="21">
        <v>1</v>
      </c>
      <c r="AE232" s="21">
        <v>1</v>
      </c>
      <c r="AF232" s="222">
        <v>1</v>
      </c>
      <c r="AG232" s="21">
        <v>1</v>
      </c>
      <c r="AH232" s="21">
        <v>1</v>
      </c>
      <c r="AI232" s="26">
        <v>1</v>
      </c>
      <c r="AJ232" s="21" t="s">
        <v>144</v>
      </c>
      <c r="AK232" s="453">
        <f t="shared" si="20"/>
        <v>136.67463813719314</v>
      </c>
      <c r="AL232" s="452">
        <f t="shared" si="21"/>
        <v>5754.3726999999999</v>
      </c>
      <c r="AM232" s="453">
        <f t="shared" si="22"/>
        <v>172801.09466249999</v>
      </c>
      <c r="AN232" s="453">
        <f t="shared" si="23"/>
        <v>11508.745400000002</v>
      </c>
      <c r="AO232" s="453">
        <f t="shared" si="24"/>
        <v>210647372.23498502</v>
      </c>
    </row>
    <row r="233" spans="1:41" s="414" customFormat="1" ht="13.5" customHeight="1">
      <c r="A233" s="236" t="s">
        <v>662</v>
      </c>
      <c r="B233" s="238">
        <v>883</v>
      </c>
      <c r="C233" s="39">
        <v>1092</v>
      </c>
      <c r="D233" s="39">
        <v>424</v>
      </c>
      <c r="E233" s="55">
        <v>45.5</v>
      </c>
      <c r="F233" s="55">
        <v>82</v>
      </c>
      <c r="G233" s="39">
        <v>30</v>
      </c>
      <c r="H233" s="415">
        <v>1125.3</v>
      </c>
      <c r="I233" s="39">
        <v>928</v>
      </c>
      <c r="J233" s="39">
        <v>868</v>
      </c>
      <c r="K233" s="39" t="s">
        <v>74</v>
      </c>
      <c r="L233" s="41">
        <v>166</v>
      </c>
      <c r="M233" s="238">
        <v>312</v>
      </c>
      <c r="N233" s="235">
        <v>3.74</v>
      </c>
      <c r="O233" s="235">
        <v>4.2300000000000004</v>
      </c>
      <c r="P233" s="236" t="s">
        <v>661</v>
      </c>
      <c r="Q233" s="238">
        <v>593</v>
      </c>
      <c r="R233" s="41">
        <v>2096420</v>
      </c>
      <c r="S233" s="41">
        <v>38396</v>
      </c>
      <c r="T233" s="41">
        <v>45265</v>
      </c>
      <c r="U233" s="235">
        <v>43.16</v>
      </c>
      <c r="V233" s="234">
        <v>516.5</v>
      </c>
      <c r="W233" s="41">
        <v>104970</v>
      </c>
      <c r="X233" s="41">
        <v>4952</v>
      </c>
      <c r="Y233" s="41">
        <v>7874</v>
      </c>
      <c r="Z233" s="234">
        <v>9.66</v>
      </c>
      <c r="AA233" s="55">
        <v>244.6</v>
      </c>
      <c r="AB233" s="39">
        <v>18750</v>
      </c>
      <c r="AC233" s="37">
        <v>265670</v>
      </c>
      <c r="AD233" s="39">
        <v>1</v>
      </c>
      <c r="AE233" s="39">
        <v>1</v>
      </c>
      <c r="AF233" s="232" t="s">
        <v>19</v>
      </c>
      <c r="AG233" s="39">
        <v>1</v>
      </c>
      <c r="AH233" s="39">
        <v>1</v>
      </c>
      <c r="AI233" s="37" t="s">
        <v>19</v>
      </c>
      <c r="AJ233" s="39"/>
      <c r="AK233" s="453">
        <f t="shared" si="20"/>
        <v>143.75171065493646</v>
      </c>
      <c r="AL233" s="452">
        <f t="shared" si="21"/>
        <v>9378.3067124999998</v>
      </c>
      <c r="AM233" s="453">
        <f t="shared" si="22"/>
        <v>291993.5187540417</v>
      </c>
      <c r="AN233" s="453">
        <f t="shared" si="23"/>
        <v>18756.613425</v>
      </c>
      <c r="AO233" s="453">
        <f t="shared" si="24"/>
        <v>265670252.18986666</v>
      </c>
    </row>
    <row r="234" spans="1:41" s="63" customFormat="1" ht="13.5" hidden="1" customHeight="1">
      <c r="A234" s="225"/>
      <c r="B234" s="230"/>
      <c r="C234" s="21"/>
      <c r="D234" s="21"/>
      <c r="E234" s="57"/>
      <c r="F234" s="57"/>
      <c r="G234" s="21"/>
      <c r="H234" s="413"/>
      <c r="I234" s="21"/>
      <c r="J234" s="21"/>
      <c r="K234" s="21"/>
      <c r="L234" s="33"/>
      <c r="M234" s="227"/>
      <c r="N234" s="219"/>
      <c r="O234" s="219"/>
      <c r="P234" s="225"/>
      <c r="Q234" s="230"/>
      <c r="R234" s="33"/>
      <c r="S234" s="33"/>
      <c r="T234" s="33"/>
      <c r="U234" s="219"/>
      <c r="V234" s="224"/>
      <c r="W234" s="33"/>
      <c r="X234" s="33"/>
      <c r="Y234" s="33"/>
      <c r="Z234" s="224"/>
      <c r="AA234" s="57"/>
      <c r="AB234" s="21"/>
      <c r="AC234" s="26"/>
      <c r="AD234" s="21"/>
      <c r="AE234" s="21"/>
      <c r="AF234" s="222"/>
      <c r="AG234" s="21"/>
      <c r="AH234" s="21"/>
      <c r="AI234" s="26"/>
      <c r="AJ234" s="21"/>
      <c r="AK234" s="453" t="e">
        <f t="shared" si="20"/>
        <v>#DIV/0!</v>
      </c>
      <c r="AL234" s="452">
        <f t="shared" si="21"/>
        <v>0</v>
      </c>
      <c r="AM234" s="453">
        <f t="shared" si="22"/>
        <v>0</v>
      </c>
      <c r="AN234" s="453">
        <f t="shared" si="23"/>
        <v>0</v>
      </c>
      <c r="AO234" s="453">
        <f t="shared" si="24"/>
        <v>0</v>
      </c>
    </row>
    <row r="235" spans="1:41" s="414" customFormat="1" ht="13.5" customHeight="1">
      <c r="A235" s="236" t="s">
        <v>660</v>
      </c>
      <c r="B235" s="238">
        <v>343</v>
      </c>
      <c r="C235" s="39">
        <v>1090</v>
      </c>
      <c r="D235" s="39">
        <v>400</v>
      </c>
      <c r="E235" s="55">
        <v>18</v>
      </c>
      <c r="F235" s="55">
        <v>31</v>
      </c>
      <c r="G235" s="39">
        <v>20</v>
      </c>
      <c r="H235" s="415">
        <v>436.5</v>
      </c>
      <c r="I235" s="39">
        <v>1028</v>
      </c>
      <c r="J235" s="39">
        <v>988</v>
      </c>
      <c r="K235" s="39" t="s">
        <v>74</v>
      </c>
      <c r="L235" s="41">
        <v>116</v>
      </c>
      <c r="M235" s="238">
        <v>294</v>
      </c>
      <c r="N235" s="235">
        <v>3.71</v>
      </c>
      <c r="O235" s="235">
        <v>10.83</v>
      </c>
      <c r="P235" s="236" t="s">
        <v>659</v>
      </c>
      <c r="Q235" s="238">
        <v>230</v>
      </c>
      <c r="R235" s="41">
        <v>867400</v>
      </c>
      <c r="S235" s="41">
        <v>15920</v>
      </c>
      <c r="T235" s="41">
        <v>18060</v>
      </c>
      <c r="U235" s="235">
        <v>44.58</v>
      </c>
      <c r="V235" s="234">
        <v>206.5</v>
      </c>
      <c r="W235" s="41">
        <v>33120</v>
      </c>
      <c r="X235" s="41">
        <v>1656</v>
      </c>
      <c r="Y235" s="41">
        <v>2568</v>
      </c>
      <c r="Z235" s="234">
        <v>8.7100000000000009</v>
      </c>
      <c r="AA235" s="55">
        <v>103.4</v>
      </c>
      <c r="AB235" s="39">
        <v>1037</v>
      </c>
      <c r="AC235" s="37">
        <v>92710</v>
      </c>
      <c r="AD235" s="39">
        <v>1</v>
      </c>
      <c r="AE235" s="39">
        <v>1</v>
      </c>
      <c r="AF235" s="232">
        <v>2</v>
      </c>
      <c r="AG235" s="39">
        <v>4</v>
      </c>
      <c r="AH235" s="39">
        <v>4</v>
      </c>
      <c r="AI235" s="37">
        <v>4</v>
      </c>
      <c r="AJ235" s="39" t="s">
        <v>144</v>
      </c>
      <c r="AK235" s="453">
        <f t="shared" si="20"/>
        <v>131.25429553264604</v>
      </c>
      <c r="AL235" s="452">
        <f t="shared" si="21"/>
        <v>500.14813333333336</v>
      </c>
      <c r="AM235" s="453">
        <f t="shared" si="22"/>
        <v>13249.022344444445</v>
      </c>
      <c r="AN235" s="453">
        <f t="shared" si="23"/>
        <v>1000.2962666666667</v>
      </c>
      <c r="AO235" s="453">
        <f t="shared" si="24"/>
        <v>92709096</v>
      </c>
    </row>
    <row r="236" spans="1:41" s="63" customFormat="1" ht="13.5" customHeight="1">
      <c r="A236" s="225" t="s">
        <v>658</v>
      </c>
      <c r="B236" s="230">
        <v>390</v>
      </c>
      <c r="C236" s="21">
        <v>1100</v>
      </c>
      <c r="D236" s="21">
        <v>400</v>
      </c>
      <c r="E236" s="57">
        <v>20</v>
      </c>
      <c r="F236" s="57">
        <v>36</v>
      </c>
      <c r="G236" s="21">
        <v>20</v>
      </c>
      <c r="H236" s="413">
        <v>497</v>
      </c>
      <c r="I236" s="21">
        <v>1028</v>
      </c>
      <c r="J236" s="21">
        <v>988</v>
      </c>
      <c r="K236" s="21" t="s">
        <v>74</v>
      </c>
      <c r="L236" s="33">
        <v>118</v>
      </c>
      <c r="M236" s="227">
        <v>294</v>
      </c>
      <c r="N236" s="219">
        <v>3.73</v>
      </c>
      <c r="O236" s="219">
        <v>9.5500000000000007</v>
      </c>
      <c r="P236" s="225" t="s">
        <v>657</v>
      </c>
      <c r="Q236" s="230">
        <v>262</v>
      </c>
      <c r="R236" s="33">
        <v>1005000</v>
      </c>
      <c r="S236" s="33">
        <v>18280</v>
      </c>
      <c r="T236" s="33">
        <v>20780</v>
      </c>
      <c r="U236" s="219">
        <v>44.98</v>
      </c>
      <c r="V236" s="224">
        <v>230.6</v>
      </c>
      <c r="W236" s="33">
        <v>38480</v>
      </c>
      <c r="X236" s="33">
        <v>1924</v>
      </c>
      <c r="Y236" s="33">
        <v>2988</v>
      </c>
      <c r="Z236" s="224">
        <v>8.8000000000000007</v>
      </c>
      <c r="AA236" s="57">
        <v>115.4</v>
      </c>
      <c r="AB236" s="21">
        <v>1564</v>
      </c>
      <c r="AC236" s="26">
        <v>108680</v>
      </c>
      <c r="AD236" s="21">
        <v>1</v>
      </c>
      <c r="AE236" s="21">
        <v>1</v>
      </c>
      <c r="AF236" s="222">
        <v>1</v>
      </c>
      <c r="AG236" s="21">
        <v>4</v>
      </c>
      <c r="AH236" s="21">
        <v>4</v>
      </c>
      <c r="AI236" s="26">
        <v>4</v>
      </c>
      <c r="AJ236" s="21" t="s">
        <v>144</v>
      </c>
      <c r="AK236" s="453">
        <f t="shared" si="20"/>
        <v>131.89134808853117</v>
      </c>
      <c r="AL236" s="452">
        <f t="shared" si="21"/>
        <v>763.94666666666672</v>
      </c>
      <c r="AM236" s="453">
        <f t="shared" si="22"/>
        <v>20747.822222222221</v>
      </c>
      <c r="AN236" s="453">
        <f t="shared" si="23"/>
        <v>1527.8933333333334</v>
      </c>
      <c r="AO236" s="453">
        <f t="shared" si="24"/>
        <v>108681216</v>
      </c>
    </row>
    <row r="237" spans="1:41" s="414" customFormat="1" ht="13.5" customHeight="1">
      <c r="A237" s="236" t="s">
        <v>656</v>
      </c>
      <c r="B237" s="238">
        <v>433</v>
      </c>
      <c r="C237" s="39">
        <v>1108</v>
      </c>
      <c r="D237" s="39">
        <v>402</v>
      </c>
      <c r="E237" s="55">
        <v>22</v>
      </c>
      <c r="F237" s="55">
        <v>40</v>
      </c>
      <c r="G237" s="39">
        <v>20</v>
      </c>
      <c r="H237" s="415">
        <v>551.20000000000005</v>
      </c>
      <c r="I237" s="39">
        <v>1028</v>
      </c>
      <c r="J237" s="39">
        <v>988</v>
      </c>
      <c r="K237" s="39" t="s">
        <v>74</v>
      </c>
      <c r="L237" s="41">
        <v>120</v>
      </c>
      <c r="M237" s="238">
        <v>296</v>
      </c>
      <c r="N237" s="235">
        <v>3.75</v>
      </c>
      <c r="O237" s="235">
        <v>8.66</v>
      </c>
      <c r="P237" s="236" t="s">
        <v>655</v>
      </c>
      <c r="Q237" s="238">
        <v>290</v>
      </c>
      <c r="R237" s="41">
        <v>1126000</v>
      </c>
      <c r="S237" s="41">
        <v>20320</v>
      </c>
      <c r="T237" s="41">
        <v>23160</v>
      </c>
      <c r="U237" s="235">
        <v>45.19</v>
      </c>
      <c r="V237" s="234">
        <v>254.4</v>
      </c>
      <c r="W237" s="41">
        <v>43410</v>
      </c>
      <c r="X237" s="41">
        <v>2160</v>
      </c>
      <c r="Y237" s="41">
        <v>3362</v>
      </c>
      <c r="Z237" s="234">
        <v>8.8699999999999992</v>
      </c>
      <c r="AA237" s="55">
        <v>125.4</v>
      </c>
      <c r="AB237" s="39">
        <v>2130</v>
      </c>
      <c r="AC237" s="37">
        <v>123500</v>
      </c>
      <c r="AD237" s="39">
        <v>1</v>
      </c>
      <c r="AE237" s="39">
        <v>1</v>
      </c>
      <c r="AF237" s="232">
        <v>1</v>
      </c>
      <c r="AG237" s="39">
        <v>4</v>
      </c>
      <c r="AH237" s="39">
        <v>4</v>
      </c>
      <c r="AI237" s="37">
        <v>4</v>
      </c>
      <c r="AJ237" s="39" t="s">
        <v>144</v>
      </c>
      <c r="AK237" s="453">
        <f t="shared" si="20"/>
        <v>133.82583454281573</v>
      </c>
      <c r="AL237" s="452">
        <f t="shared" si="21"/>
        <v>1047.1344000000001</v>
      </c>
      <c r="AM237" s="453">
        <f t="shared" si="22"/>
        <v>28889.042533333333</v>
      </c>
      <c r="AN237" s="453">
        <f t="shared" si="23"/>
        <v>2094.2688000000003</v>
      </c>
      <c r="AO237" s="453">
        <f t="shared" si="24"/>
        <v>123500698.60032</v>
      </c>
    </row>
    <row r="238" spans="1:41" s="63" customFormat="1" ht="13.5" customHeight="1">
      <c r="A238" s="225" t="s">
        <v>654</v>
      </c>
      <c r="B238" s="230">
        <v>499</v>
      </c>
      <c r="C238" s="21">
        <v>1118</v>
      </c>
      <c r="D238" s="21">
        <v>405</v>
      </c>
      <c r="E238" s="57">
        <v>26</v>
      </c>
      <c r="F238" s="57">
        <v>45</v>
      </c>
      <c r="G238" s="21">
        <v>20</v>
      </c>
      <c r="H238" s="413">
        <v>635.20000000000005</v>
      </c>
      <c r="I238" s="21">
        <v>1028</v>
      </c>
      <c r="J238" s="21">
        <v>988</v>
      </c>
      <c r="K238" s="21" t="s">
        <v>74</v>
      </c>
      <c r="L238" s="33">
        <v>124</v>
      </c>
      <c r="M238" s="227">
        <v>300</v>
      </c>
      <c r="N238" s="219">
        <v>3.77</v>
      </c>
      <c r="O238" s="219">
        <v>7.56</v>
      </c>
      <c r="P238" s="225" t="s">
        <v>653</v>
      </c>
      <c r="Q238" s="230">
        <v>335</v>
      </c>
      <c r="R238" s="33">
        <v>1294000</v>
      </c>
      <c r="S238" s="33">
        <v>23150</v>
      </c>
      <c r="T238" s="33">
        <v>26600</v>
      </c>
      <c r="U238" s="219">
        <v>45.14</v>
      </c>
      <c r="V238" s="224">
        <v>300.39999999999998</v>
      </c>
      <c r="W238" s="33">
        <v>49980</v>
      </c>
      <c r="X238" s="33">
        <v>2468</v>
      </c>
      <c r="Y238" s="33">
        <v>3870</v>
      </c>
      <c r="Z238" s="224">
        <v>8.8699999999999992</v>
      </c>
      <c r="AA238" s="57">
        <v>139.4</v>
      </c>
      <c r="AB238" s="21">
        <v>3135</v>
      </c>
      <c r="AC238" s="26">
        <v>143410</v>
      </c>
      <c r="AD238" s="21">
        <v>1</v>
      </c>
      <c r="AE238" s="21">
        <v>1</v>
      </c>
      <c r="AF238" s="222">
        <v>1</v>
      </c>
      <c r="AG238" s="21">
        <v>2</v>
      </c>
      <c r="AH238" s="21">
        <v>4</v>
      </c>
      <c r="AI238" s="26">
        <v>4</v>
      </c>
      <c r="AJ238" s="21" t="s">
        <v>144</v>
      </c>
      <c r="AK238" s="453">
        <f t="shared" si="20"/>
        <v>140.23425692695213</v>
      </c>
      <c r="AL238" s="452">
        <f t="shared" si="21"/>
        <v>1544.5049666666666</v>
      </c>
      <c r="AM238" s="453">
        <f t="shared" si="22"/>
        <v>42064.006598784719</v>
      </c>
      <c r="AN238" s="453">
        <f t="shared" si="23"/>
        <v>3089.0099333333333</v>
      </c>
      <c r="AO238" s="453">
        <f t="shared" si="24"/>
        <v>143405492.59898436</v>
      </c>
    </row>
    <row r="239" spans="1:41" s="63" customFormat="1" ht="13.5" customHeight="1" thickBot="1">
      <c r="A239" s="225"/>
      <c r="B239" s="230"/>
      <c r="C239" s="21"/>
      <c r="D239" s="21"/>
      <c r="E239" s="57"/>
      <c r="F239" s="57"/>
      <c r="G239" s="21"/>
      <c r="H239" s="413"/>
      <c r="I239" s="21"/>
      <c r="J239" s="21"/>
      <c r="K239" s="21"/>
      <c r="L239" s="33"/>
      <c r="M239" s="227"/>
      <c r="N239" s="226"/>
      <c r="O239" s="219"/>
      <c r="P239" s="225"/>
      <c r="Q239" s="230"/>
      <c r="R239" s="33"/>
      <c r="S239" s="33"/>
      <c r="T239" s="33"/>
      <c r="U239" s="219"/>
      <c r="V239" s="241"/>
      <c r="W239" s="33"/>
      <c r="X239" s="33"/>
      <c r="Y239" s="33"/>
      <c r="Z239" s="224"/>
      <c r="AA239" s="57"/>
      <c r="AB239" s="33"/>
      <c r="AC239" s="243"/>
      <c r="AD239" s="19"/>
      <c r="AE239" s="19"/>
      <c r="AF239" s="68"/>
      <c r="AG239" s="19"/>
      <c r="AH239" s="19"/>
      <c r="AI239" s="17"/>
    </row>
    <row r="240" spans="1:41" s="63" customFormat="1" ht="13.5" hidden="1" customHeight="1" thickTop="1">
      <c r="A240" s="312"/>
      <c r="B240" s="408"/>
      <c r="C240" s="2"/>
      <c r="D240" s="2"/>
      <c r="E240" s="409"/>
      <c r="F240" s="409"/>
      <c r="G240" s="2"/>
      <c r="H240" s="2"/>
      <c r="I240" s="2"/>
      <c r="J240" s="2"/>
      <c r="K240" s="2"/>
      <c r="L240" s="408"/>
      <c r="M240" s="2"/>
      <c r="N240" s="2"/>
      <c r="O240" s="2"/>
      <c r="P240" s="312"/>
      <c r="Q240" s="408"/>
      <c r="R240" s="408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407"/>
    </row>
    <row r="241" spans="1:36" s="63" customFormat="1" ht="13.5" hidden="1" customHeight="1">
      <c r="A241" s="312"/>
      <c r="B241" s="408"/>
      <c r="C241" s="2"/>
      <c r="D241" s="2"/>
      <c r="E241" s="409"/>
      <c r="F241" s="409"/>
      <c r="G241" s="2"/>
      <c r="H241" s="2"/>
      <c r="I241" s="2"/>
      <c r="J241" s="2"/>
      <c r="K241" s="2"/>
      <c r="L241" s="408"/>
      <c r="M241" s="2"/>
      <c r="N241" s="2"/>
      <c r="O241" s="2"/>
      <c r="P241" s="312"/>
      <c r="Q241" s="408"/>
      <c r="R241" s="408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407"/>
    </row>
    <row r="242" spans="1:36" s="63" customFormat="1" ht="13.5" hidden="1" customHeight="1">
      <c r="A242" s="312"/>
      <c r="B242" s="408"/>
      <c r="C242" s="2"/>
      <c r="D242" s="2"/>
      <c r="E242" s="409"/>
      <c r="F242" s="409"/>
      <c r="G242" s="2"/>
      <c r="H242" s="2"/>
      <c r="I242" s="2"/>
      <c r="J242" s="2"/>
      <c r="K242" s="2"/>
      <c r="L242" s="408"/>
      <c r="M242" s="2"/>
      <c r="N242" s="2"/>
      <c r="O242" s="2"/>
      <c r="P242" s="312"/>
      <c r="Q242" s="408"/>
      <c r="R242" s="408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407"/>
    </row>
    <row r="243" spans="1:36" s="63" customFormat="1" ht="13.5" hidden="1" customHeight="1">
      <c r="A243" s="312"/>
      <c r="B243" s="408"/>
      <c r="C243" s="2"/>
      <c r="D243" s="2"/>
      <c r="E243" s="409"/>
      <c r="F243" s="409"/>
      <c r="G243" s="2"/>
      <c r="H243" s="2"/>
      <c r="I243" s="2"/>
      <c r="J243" s="2"/>
      <c r="K243" s="2"/>
      <c r="L243" s="408"/>
      <c r="M243" s="2"/>
      <c r="N243" s="2"/>
      <c r="O243" s="2"/>
      <c r="P243" s="312"/>
      <c r="Q243" s="408"/>
      <c r="R243" s="408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407"/>
    </row>
    <row r="244" spans="1:36" s="63" customFormat="1" ht="13.5" hidden="1" customHeight="1">
      <c r="A244" s="312"/>
      <c r="B244" s="408"/>
      <c r="C244" s="2"/>
      <c r="D244" s="2"/>
      <c r="E244" s="409"/>
      <c r="F244" s="409"/>
      <c r="G244" s="2"/>
      <c r="H244" s="2"/>
      <c r="I244" s="412"/>
      <c r="J244" s="2"/>
      <c r="K244" s="2"/>
      <c r="L244" s="408"/>
      <c r="M244" s="2"/>
      <c r="N244" s="2"/>
      <c r="O244" s="2"/>
      <c r="P244" s="312"/>
      <c r="Q244" s="40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407"/>
    </row>
    <row r="245" spans="1:36" s="63" customFormat="1" ht="13.5" hidden="1" customHeight="1">
      <c r="A245" s="312"/>
      <c r="B245" s="408"/>
      <c r="C245" s="2"/>
      <c r="D245" s="2"/>
      <c r="E245" s="409"/>
      <c r="F245" s="409"/>
      <c r="G245" s="2"/>
      <c r="H245" s="2"/>
      <c r="I245" s="2"/>
      <c r="J245" s="2"/>
      <c r="K245" s="2"/>
      <c r="L245" s="408"/>
      <c r="M245" s="2"/>
      <c r="N245" s="2"/>
      <c r="O245" s="2"/>
      <c r="P245" s="312"/>
      <c r="Q245" s="40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407"/>
    </row>
    <row r="246" spans="1:36" s="63" customFormat="1" ht="13.5" hidden="1" customHeight="1">
      <c r="A246" s="312"/>
      <c r="B246" s="408"/>
      <c r="C246" s="2"/>
      <c r="D246" s="2"/>
      <c r="E246" s="409"/>
      <c r="F246" s="409"/>
      <c r="G246" s="2"/>
      <c r="H246" s="2"/>
      <c r="I246" s="2"/>
      <c r="J246" s="2"/>
      <c r="K246" s="2"/>
      <c r="L246" s="408"/>
      <c r="M246" s="2"/>
      <c r="N246" s="2"/>
      <c r="O246" s="2"/>
      <c r="P246" s="312"/>
      <c r="Q246" s="40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407"/>
    </row>
    <row r="247" spans="1:36" s="63" customFormat="1" ht="13.5" hidden="1" customHeight="1">
      <c r="A247" s="367"/>
      <c r="B247" s="408"/>
      <c r="C247" s="2"/>
      <c r="D247" s="2"/>
      <c r="E247" s="367"/>
      <c r="F247" s="409"/>
      <c r="G247" s="2"/>
      <c r="H247" s="2"/>
      <c r="I247" s="2"/>
      <c r="J247" s="2"/>
      <c r="K247" s="367"/>
      <c r="L247" s="408"/>
      <c r="M247" s="2"/>
      <c r="N247" s="2"/>
      <c r="O247" s="2"/>
      <c r="P247" s="312"/>
      <c r="Q247" s="411"/>
      <c r="R247" s="6"/>
      <c r="S247" s="6"/>
      <c r="T247" s="6"/>
      <c r="U247" s="6"/>
      <c r="V247" s="6"/>
      <c r="W247" s="410"/>
      <c r="X247" s="6"/>
      <c r="Y247" s="6"/>
      <c r="Z247" s="6"/>
      <c r="AA247" s="6"/>
      <c r="AB247" s="6"/>
      <c r="AC247" s="6"/>
      <c r="AD247" s="410"/>
      <c r="AE247" s="2"/>
      <c r="AF247" s="2"/>
      <c r="AG247" s="2"/>
      <c r="AH247" s="2"/>
      <c r="AI247" s="2"/>
      <c r="AJ247" s="407"/>
    </row>
    <row r="248" spans="1:36" ht="13.5" hidden="1" customHeight="1">
      <c r="A248" s="410"/>
      <c r="E248" s="410"/>
      <c r="K248" s="410"/>
      <c r="Q248" s="411"/>
      <c r="R248" s="6"/>
      <c r="S248" s="6"/>
      <c r="T248" s="6"/>
      <c r="U248" s="6"/>
      <c r="V248" s="6"/>
      <c r="W248" s="410"/>
      <c r="X248" s="6"/>
      <c r="Y248" s="6"/>
      <c r="Z248" s="6"/>
      <c r="AA248" s="6"/>
      <c r="AB248" s="6"/>
      <c r="AC248" s="6"/>
      <c r="AD248" s="410"/>
    </row>
    <row r="249" spans="1:36" ht="13.5" hidden="1" customHeight="1">
      <c r="A249" s="410"/>
      <c r="E249" s="410"/>
      <c r="K249" s="410"/>
      <c r="Q249" s="411"/>
      <c r="R249" s="6"/>
      <c r="S249" s="6"/>
      <c r="T249" s="6"/>
      <c r="U249" s="6"/>
      <c r="V249" s="6"/>
      <c r="W249" s="410"/>
      <c r="X249" s="6"/>
      <c r="Y249" s="6"/>
      <c r="Z249" s="6"/>
      <c r="AA249" s="6"/>
      <c r="AB249" s="6"/>
      <c r="AC249" s="6"/>
      <c r="AD249" s="410"/>
    </row>
    <row r="250" spans="1:36" ht="13.5" hidden="1" customHeight="1">
      <c r="A250" s="410"/>
      <c r="E250" s="410"/>
      <c r="K250" s="410"/>
      <c r="Q250" s="411"/>
      <c r="R250" s="6"/>
      <c r="S250" s="6"/>
      <c r="T250" s="6"/>
      <c r="U250" s="6"/>
      <c r="V250" s="6"/>
      <c r="W250" s="410"/>
      <c r="X250" s="6"/>
      <c r="Y250" s="6"/>
      <c r="Z250" s="6"/>
      <c r="AA250" s="6"/>
      <c r="AB250" s="6"/>
      <c r="AC250" s="6"/>
      <c r="AD250" s="410"/>
    </row>
    <row r="251" spans="1:36" ht="13.5" hidden="1" customHeight="1"/>
    <row r="252" spans="1:36" ht="13.5" hidden="1" customHeight="1"/>
    <row r="253" spans="1:36" ht="13.5" hidden="1" customHeight="1"/>
    <row r="254" spans="1:36" ht="13.5" hidden="1" customHeight="1"/>
    <row r="255" spans="1:36" ht="13.5" hidden="1" customHeight="1"/>
    <row r="256" spans="1:3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</sheetData>
  <pageMargins left="0.75" right="0.75" top="1" bottom="1" header="0.4921259845" footer="0.4921259845"/>
  <pageSetup paperSize="9" scale="52" orientation="landscape" horizontalDpi="4294967292" verticalDpi="4294967292" r:id="rId1"/>
  <headerFooter alignWithMargins="0">
    <oddFooter>&amp;LLe &amp;D&amp;CProfilés &amp;A du &amp;F&amp;RPage &amp;P sur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4"/>
  <sheetViews>
    <sheetView workbookViewId="0">
      <selection activeCell="AB12" sqref="AB12:AC12"/>
    </sheetView>
  </sheetViews>
  <sheetFormatPr defaultColWidth="5.7109375" defaultRowHeight="11.25" zeroHeight="1"/>
  <cols>
    <col min="1" max="1" width="14.85546875" style="3" customWidth="1"/>
    <col min="2" max="2" width="4.85546875" style="1" customWidth="1"/>
    <col min="3" max="3" width="4.28515625" style="1" customWidth="1"/>
    <col min="4" max="5" width="4.140625" style="1" customWidth="1"/>
    <col min="6" max="7" width="6.140625" style="1" customWidth="1"/>
    <col min="8" max="8" width="5.7109375" style="1" customWidth="1"/>
    <col min="9" max="9" width="6.140625" style="1" customWidth="1"/>
    <col min="10" max="10" width="4.140625" style="1" customWidth="1"/>
    <col min="11" max="11" width="4.42578125" style="1" customWidth="1"/>
    <col min="12" max="12" width="5.7109375" style="1" customWidth="1"/>
    <col min="13" max="13" width="6" style="1" customWidth="1"/>
    <col min="14" max="14" width="5.28515625" style="1" customWidth="1"/>
    <col min="15" max="15" width="5.7109375" style="1" customWidth="1"/>
    <col min="16" max="16" width="14.85546875" style="3" customWidth="1"/>
    <col min="17" max="17" width="4.85546875" style="4" customWidth="1"/>
    <col min="18" max="18" width="5.85546875" style="1" customWidth="1"/>
    <col min="19" max="19" width="5.7109375" style="1" customWidth="1"/>
    <col min="20" max="20" width="5.85546875" style="1" customWidth="1"/>
    <col min="21" max="21" width="4.85546875" style="1" customWidth="1"/>
    <col min="22" max="22" width="5.7109375" style="1" customWidth="1"/>
    <col min="23" max="23" width="4.7109375" style="1" customWidth="1"/>
    <col min="24" max="24" width="5.28515625" style="1" customWidth="1"/>
    <col min="25" max="25" width="5.7109375" style="1" customWidth="1"/>
    <col min="26" max="26" width="4.7109375" style="1" customWidth="1"/>
    <col min="27" max="27" width="4.140625" style="1" customWidth="1"/>
    <col min="28" max="28" width="5" style="2" customWidth="1"/>
    <col min="29" max="29" width="6.7109375" style="2" customWidth="1"/>
    <col min="30" max="30" width="4.7109375" style="2" customWidth="1"/>
    <col min="31" max="31" width="4.28515625" style="2" customWidth="1"/>
    <col min="32" max="35" width="4" style="2" customWidth="1"/>
    <col min="36" max="16384" width="5.7109375" style="1"/>
  </cols>
  <sheetData>
    <row r="1" spans="1:35" s="51" customFormat="1" ht="18.75" customHeight="1">
      <c r="A1" s="114"/>
      <c r="B1" s="304"/>
      <c r="C1" s="115"/>
      <c r="D1" s="115"/>
      <c r="E1" s="114"/>
      <c r="F1" s="112"/>
      <c r="G1" s="115"/>
      <c r="H1" s="112"/>
      <c r="I1" s="115"/>
      <c r="J1" s="115"/>
      <c r="K1" s="305"/>
      <c r="L1" s="61"/>
      <c r="M1" s="61"/>
      <c r="N1" s="61"/>
      <c r="O1" s="61"/>
      <c r="P1" s="61"/>
      <c r="Q1" s="113"/>
      <c r="R1" s="61"/>
      <c r="S1" s="61"/>
      <c r="T1" s="61"/>
      <c r="U1" s="61"/>
      <c r="V1" s="61"/>
      <c r="W1" s="61"/>
      <c r="X1" s="61"/>
      <c r="Y1" s="61"/>
      <c r="Z1" s="61"/>
      <c r="AA1" s="61"/>
      <c r="AB1" s="111"/>
      <c r="AC1" s="111"/>
      <c r="AD1" s="111"/>
      <c r="AE1" s="111"/>
      <c r="AF1" s="111"/>
      <c r="AG1" s="111"/>
      <c r="AH1" s="111"/>
      <c r="AI1" s="111"/>
    </row>
    <row r="2" spans="1:35" s="51" customFormat="1" ht="18.75" customHeight="1">
      <c r="A2" s="116" t="s">
        <v>311</v>
      </c>
      <c r="B2" s="304"/>
      <c r="C2" s="115"/>
      <c r="D2" s="115"/>
      <c r="E2" s="114"/>
      <c r="F2" s="112"/>
      <c r="G2" s="115"/>
      <c r="H2" s="112"/>
      <c r="I2" s="115"/>
      <c r="J2" s="115"/>
      <c r="K2" s="114"/>
      <c r="L2" s="61"/>
      <c r="M2" s="61"/>
      <c r="N2" s="61"/>
      <c r="O2" s="61"/>
      <c r="P2" s="61"/>
      <c r="Q2" s="113"/>
      <c r="R2" s="61"/>
      <c r="S2" s="61"/>
      <c r="T2" s="61"/>
      <c r="U2" s="61"/>
      <c r="V2" s="61"/>
      <c r="W2" s="61"/>
      <c r="X2" s="61"/>
      <c r="Y2" s="61"/>
      <c r="Z2" s="61"/>
      <c r="AA2" s="61"/>
      <c r="AB2" s="111"/>
      <c r="AC2" s="111"/>
      <c r="AD2" s="111"/>
      <c r="AE2" s="111"/>
      <c r="AF2" s="111"/>
      <c r="AG2" s="111"/>
      <c r="AH2" s="111"/>
      <c r="AI2" s="111"/>
    </row>
    <row r="3" spans="1:35" s="51" customFormat="1" ht="18.75" customHeight="1">
      <c r="A3" s="116" t="s">
        <v>310</v>
      </c>
      <c r="B3" s="304"/>
      <c r="C3" s="115"/>
      <c r="D3" s="115"/>
      <c r="E3" s="114"/>
      <c r="F3" s="112"/>
      <c r="G3" s="115"/>
      <c r="H3" s="112"/>
      <c r="I3" s="115"/>
      <c r="J3" s="115"/>
      <c r="K3" s="114"/>
      <c r="L3" s="61"/>
      <c r="M3" s="61"/>
      <c r="N3" s="61"/>
      <c r="O3" s="61"/>
      <c r="P3" s="61"/>
      <c r="Q3" s="113"/>
      <c r="R3" s="61"/>
      <c r="S3" s="61"/>
      <c r="T3" s="61"/>
      <c r="U3" s="61"/>
      <c r="V3" s="61"/>
      <c r="W3" s="61"/>
      <c r="X3" s="61"/>
      <c r="Y3" s="61"/>
      <c r="Z3" s="61"/>
      <c r="AA3" s="61"/>
      <c r="AB3" s="111"/>
      <c r="AC3" s="111"/>
      <c r="AD3" s="111"/>
      <c r="AE3" s="111"/>
      <c r="AF3" s="111"/>
      <c r="AG3" s="111"/>
      <c r="AH3" s="111"/>
      <c r="AI3" s="111"/>
    </row>
    <row r="4" spans="1:35" s="51" customFormat="1" ht="18.75" customHeight="1">
      <c r="A4" s="116" t="s">
        <v>309</v>
      </c>
      <c r="B4" s="304"/>
      <c r="C4" s="115"/>
      <c r="D4" s="115"/>
      <c r="E4" s="114"/>
      <c r="F4" s="112"/>
      <c r="G4" s="115"/>
      <c r="H4" s="112"/>
      <c r="I4" s="115"/>
      <c r="J4" s="115"/>
      <c r="K4" s="114"/>
      <c r="L4" s="61"/>
      <c r="M4" s="61"/>
      <c r="N4" s="61"/>
      <c r="O4" s="61"/>
      <c r="P4" s="61"/>
      <c r="Q4" s="113"/>
      <c r="R4" s="61"/>
      <c r="S4" s="61"/>
      <c r="T4" s="61"/>
      <c r="U4" s="61"/>
      <c r="V4" s="61"/>
      <c r="W4" s="61"/>
      <c r="X4" s="61"/>
      <c r="Y4" s="61"/>
      <c r="Z4" s="61"/>
      <c r="AA4" s="61"/>
      <c r="AB4" s="111"/>
      <c r="AC4" s="111"/>
      <c r="AD4" s="111"/>
      <c r="AE4" s="111"/>
      <c r="AF4" s="111"/>
      <c r="AG4" s="111"/>
      <c r="AH4" s="111"/>
      <c r="AI4" s="111"/>
    </row>
    <row r="5" spans="1:35" s="51" customFormat="1" ht="18.75" customHeight="1">
      <c r="A5" s="61" t="s">
        <v>308</v>
      </c>
      <c r="B5" s="304"/>
      <c r="C5" s="115"/>
      <c r="D5" s="115"/>
      <c r="E5" s="114"/>
      <c r="F5" s="112"/>
      <c r="G5" s="115"/>
      <c r="H5" s="112"/>
      <c r="I5" s="115"/>
      <c r="J5" s="115"/>
      <c r="K5" s="114"/>
      <c r="L5" s="61"/>
      <c r="M5" s="61"/>
      <c r="N5" s="61"/>
      <c r="O5" s="61"/>
      <c r="P5" s="61"/>
      <c r="Q5" s="113"/>
      <c r="R5" s="61"/>
      <c r="S5" s="61"/>
      <c r="T5" s="61"/>
      <c r="U5" s="61"/>
      <c r="V5" s="61"/>
      <c r="W5" s="61"/>
      <c r="X5" s="61"/>
      <c r="Y5" s="61"/>
      <c r="Z5" s="61"/>
      <c r="AA5" s="61"/>
      <c r="AB5" s="111"/>
      <c r="AC5" s="111"/>
      <c r="AD5" s="111"/>
      <c r="AE5" s="111"/>
      <c r="AF5" s="111"/>
      <c r="AG5" s="111"/>
      <c r="AH5" s="111"/>
      <c r="AI5" s="111"/>
    </row>
    <row r="6" spans="1:35" s="51" customFormat="1" ht="18.75" customHeight="1">
      <c r="A6" s="61"/>
      <c r="B6" s="304"/>
      <c r="C6" s="115"/>
      <c r="D6" s="115"/>
      <c r="E6" s="114"/>
      <c r="F6" s="112"/>
      <c r="G6" s="115"/>
      <c r="H6" s="112"/>
      <c r="I6" s="115"/>
      <c r="J6" s="115"/>
      <c r="K6" s="114"/>
      <c r="L6" s="61"/>
      <c r="M6" s="61"/>
      <c r="N6" s="61"/>
      <c r="O6" s="61"/>
      <c r="P6" s="61"/>
      <c r="Q6" s="113"/>
      <c r="R6" s="61"/>
      <c r="S6" s="61"/>
      <c r="T6" s="61"/>
      <c r="U6" s="61"/>
      <c r="V6" s="61"/>
      <c r="W6" s="61"/>
      <c r="X6" s="61"/>
      <c r="Y6" s="61"/>
      <c r="Z6" s="61"/>
      <c r="AA6" s="61"/>
      <c r="AB6" s="111"/>
      <c r="AC6" s="111"/>
      <c r="AD6" s="111"/>
      <c r="AE6" s="111"/>
      <c r="AF6" s="111"/>
      <c r="AG6" s="111"/>
      <c r="AH6" s="111"/>
      <c r="AI6" s="111"/>
    </row>
    <row r="7" spans="1:35" s="51" customFormat="1">
      <c r="A7" s="61"/>
      <c r="B7" s="113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113"/>
      <c r="R7" s="61"/>
      <c r="S7" s="61"/>
      <c r="T7" s="61"/>
      <c r="U7" s="61"/>
      <c r="V7" s="61"/>
      <c r="W7" s="61"/>
      <c r="X7" s="61"/>
      <c r="Y7" s="61"/>
      <c r="Z7" s="61"/>
      <c r="AA7" s="61"/>
      <c r="AB7" s="111"/>
      <c r="AC7" s="111"/>
      <c r="AD7" s="111"/>
      <c r="AE7" s="111"/>
      <c r="AF7" s="111"/>
      <c r="AG7" s="111"/>
      <c r="AH7" s="111"/>
      <c r="AI7" s="111"/>
    </row>
    <row r="8" spans="1:35" s="51" customForma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113"/>
      <c r="R8" s="61"/>
      <c r="S8" s="61"/>
      <c r="T8" s="61"/>
      <c r="U8" s="61"/>
      <c r="V8" s="61"/>
      <c r="W8" s="61"/>
      <c r="X8" s="61"/>
      <c r="Y8" s="61"/>
      <c r="Z8" s="61"/>
      <c r="AA8" s="61"/>
      <c r="AB8" s="111"/>
      <c r="AC8" s="111"/>
      <c r="AD8" s="111"/>
      <c r="AE8" s="111"/>
      <c r="AF8" s="111"/>
      <c r="AG8" s="111"/>
      <c r="AH8" s="111"/>
      <c r="AI8" s="111"/>
    </row>
    <row r="9" spans="1:35" s="51" customFormat="1" ht="12" thickBo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113"/>
      <c r="R9" s="61"/>
      <c r="S9" s="61"/>
      <c r="T9" s="61"/>
      <c r="U9" s="61"/>
      <c r="V9" s="61"/>
      <c r="W9" s="61"/>
      <c r="X9" s="61"/>
      <c r="Y9" s="61"/>
      <c r="Z9" s="61"/>
      <c r="AA9" s="61"/>
      <c r="AB9" s="111"/>
      <c r="AC9" s="111"/>
      <c r="AD9" s="111"/>
      <c r="AE9" s="111"/>
      <c r="AF9" s="111"/>
      <c r="AG9" s="111"/>
      <c r="AH9" s="111"/>
      <c r="AI9" s="111"/>
    </row>
    <row r="10" spans="1:35" s="51" customFormat="1" ht="12.75" thickTop="1" thickBot="1">
      <c r="A10" s="104"/>
      <c r="B10" s="108"/>
      <c r="C10" s="104"/>
      <c r="D10" s="106"/>
      <c r="E10" s="106"/>
      <c r="F10" s="106"/>
      <c r="G10" s="103"/>
      <c r="H10" s="107" t="s">
        <v>63</v>
      </c>
      <c r="I10" s="104"/>
      <c r="J10" s="106"/>
      <c r="K10" s="106"/>
      <c r="L10" s="105"/>
      <c r="M10" s="103"/>
      <c r="N10" s="104"/>
      <c r="O10" s="103"/>
      <c r="P10" s="104"/>
      <c r="Q10" s="103"/>
      <c r="R10" s="94"/>
      <c r="S10" s="93"/>
      <c r="T10" s="93"/>
      <c r="U10" s="93"/>
      <c r="V10" s="93"/>
      <c r="W10" s="93" t="s">
        <v>69</v>
      </c>
      <c r="X10" s="93"/>
      <c r="Y10" s="93"/>
      <c r="Z10" s="93"/>
      <c r="AA10" s="93"/>
      <c r="AB10" s="102"/>
      <c r="AC10" s="102"/>
      <c r="AD10" s="102"/>
      <c r="AE10" s="101"/>
      <c r="AF10" s="86"/>
      <c r="AG10" s="87" t="s">
        <v>68</v>
      </c>
      <c r="AH10" s="87"/>
      <c r="AI10" s="85"/>
    </row>
    <row r="11" spans="1:35" s="51" customFormat="1" ht="12.75" thickTop="1" thickBot="1">
      <c r="A11" s="96" t="s">
        <v>63</v>
      </c>
      <c r="B11" s="100"/>
      <c r="C11" s="96"/>
      <c r="D11" s="98"/>
      <c r="E11" s="98" t="s">
        <v>67</v>
      </c>
      <c r="F11" s="98"/>
      <c r="G11" s="95"/>
      <c r="H11" s="99" t="s">
        <v>66</v>
      </c>
      <c r="I11" s="96"/>
      <c r="J11" s="98" t="s">
        <v>65</v>
      </c>
      <c r="K11" s="98"/>
      <c r="L11" s="97"/>
      <c r="M11" s="95"/>
      <c r="N11" s="96" t="s">
        <v>64</v>
      </c>
      <c r="O11" s="95"/>
      <c r="P11" s="96" t="s">
        <v>63</v>
      </c>
      <c r="Q11" s="95"/>
      <c r="R11" s="94"/>
      <c r="S11" s="93" t="s">
        <v>1131</v>
      </c>
      <c r="T11" s="93"/>
      <c r="U11" s="93"/>
      <c r="V11" s="92"/>
      <c r="W11" s="94"/>
      <c r="X11" s="93" t="s">
        <v>1132</v>
      </c>
      <c r="Y11" s="93"/>
      <c r="Z11" s="92"/>
      <c r="AA11" s="94"/>
      <c r="AB11" s="93"/>
      <c r="AC11" s="93"/>
      <c r="AD11" s="93"/>
      <c r="AE11" s="92"/>
      <c r="AF11" s="88"/>
      <c r="AG11" s="77" t="s">
        <v>60</v>
      </c>
      <c r="AH11" s="77"/>
      <c r="AI11" s="76"/>
    </row>
    <row r="12" spans="1:35" s="51" customFormat="1" ht="20.25" thickTop="1">
      <c r="A12" s="159"/>
      <c r="B12" s="303" t="s">
        <v>46</v>
      </c>
      <c r="C12" s="80" t="s">
        <v>59</v>
      </c>
      <c r="D12" s="80" t="s">
        <v>58</v>
      </c>
      <c r="E12" s="80" t="s">
        <v>57</v>
      </c>
      <c r="F12" s="80" t="s">
        <v>56</v>
      </c>
      <c r="G12" s="82" t="s">
        <v>136</v>
      </c>
      <c r="H12" s="82" t="s">
        <v>53</v>
      </c>
      <c r="I12" s="80" t="s">
        <v>135</v>
      </c>
      <c r="J12" s="80" t="s">
        <v>52</v>
      </c>
      <c r="K12" s="80" t="s">
        <v>51</v>
      </c>
      <c r="L12" s="80" t="s">
        <v>307</v>
      </c>
      <c r="M12" s="82" t="s">
        <v>306</v>
      </c>
      <c r="N12" s="84" t="s">
        <v>48</v>
      </c>
      <c r="O12" s="80" t="s">
        <v>47</v>
      </c>
      <c r="P12" s="83"/>
      <c r="Q12" s="303" t="s">
        <v>46</v>
      </c>
      <c r="R12" s="80" t="s">
        <v>1126</v>
      </c>
      <c r="S12" s="80" t="s">
        <v>1127</v>
      </c>
      <c r="T12" s="80" t="s">
        <v>1128</v>
      </c>
      <c r="U12" s="80" t="s">
        <v>1129</v>
      </c>
      <c r="V12" s="82" t="s">
        <v>43</v>
      </c>
      <c r="W12" s="80" t="s">
        <v>1062</v>
      </c>
      <c r="X12" s="80" t="s">
        <v>1063</v>
      </c>
      <c r="Y12" s="80" t="s">
        <v>1064</v>
      </c>
      <c r="Z12" s="81" t="s">
        <v>1130</v>
      </c>
      <c r="AA12" s="80" t="s">
        <v>40</v>
      </c>
      <c r="AB12" s="210" t="s">
        <v>284</v>
      </c>
      <c r="AC12" s="78" t="s">
        <v>1123</v>
      </c>
      <c r="AD12" s="79" t="s">
        <v>305</v>
      </c>
      <c r="AE12" s="78" t="s">
        <v>304</v>
      </c>
      <c r="AF12" s="87"/>
      <c r="AG12" s="85"/>
      <c r="AH12" s="86"/>
      <c r="AI12" s="85"/>
    </row>
    <row r="13" spans="1:35" s="51" customFormat="1" ht="15" thickBot="1">
      <c r="A13" s="159"/>
      <c r="B13" s="303" t="s">
        <v>36</v>
      </c>
      <c r="C13" s="80" t="s">
        <v>39</v>
      </c>
      <c r="D13" s="80" t="s">
        <v>30</v>
      </c>
      <c r="E13" s="80" t="s">
        <v>30</v>
      </c>
      <c r="F13" s="80" t="s">
        <v>30</v>
      </c>
      <c r="G13" s="82" t="s">
        <v>30</v>
      </c>
      <c r="H13" s="82" t="s">
        <v>134</v>
      </c>
      <c r="I13" s="80" t="s">
        <v>30</v>
      </c>
      <c r="J13" s="80" t="s">
        <v>30</v>
      </c>
      <c r="K13" s="80"/>
      <c r="L13" s="80" t="s">
        <v>30</v>
      </c>
      <c r="M13" s="82" t="s">
        <v>30</v>
      </c>
      <c r="N13" s="84" t="s">
        <v>303</v>
      </c>
      <c r="O13" s="80" t="s">
        <v>302</v>
      </c>
      <c r="P13" s="83"/>
      <c r="Q13" s="303" t="s">
        <v>36</v>
      </c>
      <c r="R13" s="80" t="s">
        <v>35</v>
      </c>
      <c r="S13" s="80" t="s">
        <v>32</v>
      </c>
      <c r="T13" s="80" t="s">
        <v>32</v>
      </c>
      <c r="U13" s="80" t="s">
        <v>31</v>
      </c>
      <c r="V13" s="82" t="s">
        <v>34</v>
      </c>
      <c r="W13" s="80" t="s">
        <v>33</v>
      </c>
      <c r="X13" s="80" t="s">
        <v>32</v>
      </c>
      <c r="Y13" s="80" t="s">
        <v>32</v>
      </c>
      <c r="Z13" s="81" t="s">
        <v>31</v>
      </c>
      <c r="AA13" s="80" t="s">
        <v>30</v>
      </c>
      <c r="AB13" s="79" t="s">
        <v>301</v>
      </c>
      <c r="AC13" s="79" t="s">
        <v>300</v>
      </c>
      <c r="AD13" s="79" t="s">
        <v>31</v>
      </c>
      <c r="AE13" s="78" t="s">
        <v>31</v>
      </c>
      <c r="AF13" s="77" t="s">
        <v>27</v>
      </c>
      <c r="AG13" s="76"/>
      <c r="AH13" s="77" t="s">
        <v>26</v>
      </c>
      <c r="AI13" s="76"/>
    </row>
    <row r="14" spans="1:35" s="51" customFormat="1" ht="12.75" thickTop="1" thickBot="1">
      <c r="A14" s="74"/>
      <c r="B14" s="73"/>
      <c r="C14" s="72"/>
      <c r="D14" s="72"/>
      <c r="E14" s="72"/>
      <c r="F14" s="72"/>
      <c r="G14" s="73"/>
      <c r="H14" s="73"/>
      <c r="I14" s="72"/>
      <c r="J14" s="72"/>
      <c r="K14" s="72"/>
      <c r="L14" s="72"/>
      <c r="M14" s="73"/>
      <c r="N14" s="72"/>
      <c r="O14" s="72"/>
      <c r="P14" s="74"/>
      <c r="Q14" s="73"/>
      <c r="R14" s="72"/>
      <c r="S14" s="72"/>
      <c r="T14" s="72"/>
      <c r="U14" s="72"/>
      <c r="V14" s="73"/>
      <c r="W14" s="72"/>
      <c r="X14" s="72"/>
      <c r="Y14" s="72"/>
      <c r="Z14" s="73"/>
      <c r="AA14" s="72"/>
      <c r="AB14" s="71"/>
      <c r="AC14" s="71"/>
      <c r="AD14" s="71"/>
      <c r="AE14" s="302"/>
      <c r="AF14" s="301">
        <v>235</v>
      </c>
      <c r="AG14" s="301">
        <v>355</v>
      </c>
      <c r="AH14" s="301">
        <v>235</v>
      </c>
      <c r="AI14" s="300">
        <v>355</v>
      </c>
    </row>
    <row r="15" spans="1:35" s="51" customFormat="1" ht="12" thickTop="1">
      <c r="A15" s="299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99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63"/>
      <c r="AC15" s="63"/>
      <c r="AD15" s="63"/>
      <c r="AE15" s="63"/>
      <c r="AF15" s="63"/>
      <c r="AG15" s="63"/>
      <c r="AH15" s="63"/>
      <c r="AI15" s="63"/>
    </row>
    <row r="16" spans="1:35" s="298" customFormat="1" ht="13.5" customHeight="1">
      <c r="A16" s="48" t="s">
        <v>299</v>
      </c>
      <c r="B16" s="52">
        <v>8.4</v>
      </c>
      <c r="C16" s="45">
        <v>80</v>
      </c>
      <c r="D16" s="45">
        <v>45</v>
      </c>
      <c r="E16" s="45">
        <v>5</v>
      </c>
      <c r="F16" s="45">
        <v>8</v>
      </c>
      <c r="G16" s="46">
        <v>8</v>
      </c>
      <c r="H16" s="43">
        <v>10.67</v>
      </c>
      <c r="I16" s="45">
        <v>64</v>
      </c>
      <c r="J16" s="45">
        <v>48</v>
      </c>
      <c r="K16" s="45" t="s">
        <v>19</v>
      </c>
      <c r="L16" s="45" t="s">
        <v>19</v>
      </c>
      <c r="M16" s="47" t="s">
        <v>19</v>
      </c>
      <c r="N16" s="49">
        <v>0.32</v>
      </c>
      <c r="O16" s="49">
        <v>38.56</v>
      </c>
      <c r="P16" s="48" t="s">
        <v>299</v>
      </c>
      <c r="Q16" s="52">
        <v>8.4</v>
      </c>
      <c r="R16" s="42">
        <v>107.1</v>
      </c>
      <c r="S16" s="49">
        <v>26.78</v>
      </c>
      <c r="T16" s="49">
        <v>31.87</v>
      </c>
      <c r="U16" s="49">
        <v>3.17</v>
      </c>
      <c r="V16" s="43">
        <v>4.51</v>
      </c>
      <c r="W16" s="49">
        <v>21.33</v>
      </c>
      <c r="X16" s="49">
        <v>7.38</v>
      </c>
      <c r="Y16" s="49">
        <v>13.64</v>
      </c>
      <c r="Z16" s="43">
        <v>1.41</v>
      </c>
      <c r="AA16" s="42">
        <v>17.7</v>
      </c>
      <c r="AB16" s="39">
        <v>1.9</v>
      </c>
      <c r="AC16" s="39">
        <v>0.18</v>
      </c>
      <c r="AD16" s="235">
        <v>1.61</v>
      </c>
      <c r="AE16" s="296">
        <v>3.17</v>
      </c>
      <c r="AF16" s="39">
        <v>1</v>
      </c>
      <c r="AG16" s="232">
        <v>1</v>
      </c>
      <c r="AH16" s="39">
        <v>1</v>
      </c>
      <c r="AI16" s="37">
        <v>1</v>
      </c>
    </row>
    <row r="17" spans="1:35" s="10" customFormat="1" ht="13.5" hidden="1" customHeight="1">
      <c r="A17" s="24"/>
      <c r="B17" s="53"/>
      <c r="C17" s="22"/>
      <c r="D17" s="22"/>
      <c r="E17" s="22"/>
      <c r="F17" s="22"/>
      <c r="G17" s="23"/>
      <c r="H17" s="34"/>
      <c r="I17" s="22"/>
      <c r="J17" s="22"/>
      <c r="K17" s="22"/>
      <c r="L17" s="22"/>
      <c r="M17" s="32"/>
      <c r="N17" s="31"/>
      <c r="O17" s="31"/>
      <c r="P17" s="24"/>
      <c r="Q17" s="53"/>
      <c r="R17" s="30"/>
      <c r="S17" s="31"/>
      <c r="T17" s="31"/>
      <c r="U17" s="31"/>
      <c r="V17" s="34"/>
      <c r="W17" s="31"/>
      <c r="X17" s="31"/>
      <c r="Y17" s="31"/>
      <c r="Z17" s="34"/>
      <c r="AA17" s="30"/>
      <c r="AB17" s="21"/>
      <c r="AC17" s="21"/>
      <c r="AD17" s="219"/>
      <c r="AE17" s="297"/>
      <c r="AF17" s="21"/>
      <c r="AG17" s="222"/>
      <c r="AH17" s="21"/>
      <c r="AI17" s="26"/>
    </row>
    <row r="18" spans="1:35" s="239" customFormat="1" ht="18" customHeight="1">
      <c r="A18" s="48" t="s">
        <v>298</v>
      </c>
      <c r="B18" s="52">
        <v>10.5</v>
      </c>
      <c r="C18" s="45">
        <v>100</v>
      </c>
      <c r="D18" s="45">
        <v>50</v>
      </c>
      <c r="E18" s="45">
        <v>5.5</v>
      </c>
      <c r="F18" s="45">
        <v>8.5</v>
      </c>
      <c r="G18" s="46">
        <v>8.5</v>
      </c>
      <c r="H18" s="43">
        <v>13.38</v>
      </c>
      <c r="I18" s="45">
        <v>83</v>
      </c>
      <c r="J18" s="45">
        <v>66</v>
      </c>
      <c r="K18" s="45" t="s">
        <v>16</v>
      </c>
      <c r="L18" s="45">
        <v>25</v>
      </c>
      <c r="M18" s="47">
        <v>30</v>
      </c>
      <c r="N18" s="49">
        <v>0.38</v>
      </c>
      <c r="O18" s="49">
        <v>36.35</v>
      </c>
      <c r="P18" s="48" t="s">
        <v>298</v>
      </c>
      <c r="Q18" s="52">
        <v>10.5</v>
      </c>
      <c r="R18" s="42">
        <v>209.5</v>
      </c>
      <c r="S18" s="49">
        <v>41.9</v>
      </c>
      <c r="T18" s="49">
        <v>49.59</v>
      </c>
      <c r="U18" s="49">
        <v>3.96</v>
      </c>
      <c r="V18" s="43">
        <v>6.07</v>
      </c>
      <c r="W18" s="49">
        <v>32.83</v>
      </c>
      <c r="X18" s="49">
        <v>9.9499999999999993</v>
      </c>
      <c r="Y18" s="49">
        <v>18.47</v>
      </c>
      <c r="Z18" s="43">
        <v>1.57</v>
      </c>
      <c r="AA18" s="42">
        <v>19</v>
      </c>
      <c r="AB18" s="39">
        <v>2.65</v>
      </c>
      <c r="AC18" s="39">
        <v>0.45</v>
      </c>
      <c r="AD18" s="235">
        <v>1.7</v>
      </c>
      <c r="AE18" s="296">
        <v>3.38</v>
      </c>
      <c r="AF18" s="39">
        <v>1</v>
      </c>
      <c r="AG18" s="232">
        <v>1</v>
      </c>
      <c r="AH18" s="39">
        <v>1</v>
      </c>
      <c r="AI18" s="37">
        <v>1</v>
      </c>
    </row>
    <row r="19" spans="1:35" s="159" customFormat="1" ht="13.5" customHeight="1">
      <c r="A19" s="24" t="s">
        <v>297</v>
      </c>
      <c r="B19" s="53">
        <v>13.7</v>
      </c>
      <c r="C19" s="22">
        <v>130</v>
      </c>
      <c r="D19" s="22">
        <v>55</v>
      </c>
      <c r="E19" s="22">
        <v>6</v>
      </c>
      <c r="F19" s="22">
        <v>9.5</v>
      </c>
      <c r="G19" s="23">
        <v>9.5</v>
      </c>
      <c r="H19" s="34">
        <v>17.5</v>
      </c>
      <c r="I19" s="22">
        <v>111</v>
      </c>
      <c r="J19" s="22">
        <v>92</v>
      </c>
      <c r="K19" s="22" t="s">
        <v>16</v>
      </c>
      <c r="L19" s="29">
        <v>27</v>
      </c>
      <c r="M19" s="32">
        <v>35</v>
      </c>
      <c r="N19" s="31">
        <v>0.46</v>
      </c>
      <c r="O19" s="31">
        <v>33.479999999999997</v>
      </c>
      <c r="P19" s="24" t="s">
        <v>297</v>
      </c>
      <c r="Q19" s="53">
        <v>13.7</v>
      </c>
      <c r="R19" s="30">
        <v>459.6</v>
      </c>
      <c r="S19" s="31">
        <v>70.7</v>
      </c>
      <c r="T19" s="31">
        <v>83.51</v>
      </c>
      <c r="U19" s="31">
        <v>5.12</v>
      </c>
      <c r="V19" s="34">
        <v>8.52</v>
      </c>
      <c r="W19" s="31">
        <v>51.34</v>
      </c>
      <c r="X19" s="31">
        <v>13.78</v>
      </c>
      <c r="Y19" s="31">
        <v>25.55</v>
      </c>
      <c r="Z19" s="34">
        <v>1.71</v>
      </c>
      <c r="AA19" s="30">
        <v>21.1</v>
      </c>
      <c r="AB19" s="21">
        <v>4.1500000000000004</v>
      </c>
      <c r="AC19" s="21">
        <v>1.22</v>
      </c>
      <c r="AD19" s="219">
        <v>1.77</v>
      </c>
      <c r="AE19" s="297">
        <v>3.56</v>
      </c>
      <c r="AF19" s="21">
        <v>1</v>
      </c>
      <c r="AG19" s="222">
        <v>1</v>
      </c>
      <c r="AH19" s="21">
        <v>1</v>
      </c>
      <c r="AI19" s="26">
        <v>1</v>
      </c>
    </row>
    <row r="20" spans="1:35" s="298" customFormat="1" ht="13.5" customHeight="1">
      <c r="A20" s="48" t="s">
        <v>296</v>
      </c>
      <c r="B20" s="52">
        <v>17.899999999999999</v>
      </c>
      <c r="C20" s="45">
        <v>150</v>
      </c>
      <c r="D20" s="45">
        <v>65</v>
      </c>
      <c r="E20" s="45">
        <v>7</v>
      </c>
      <c r="F20" s="45">
        <v>10.25</v>
      </c>
      <c r="G20" s="46">
        <v>10.25</v>
      </c>
      <c r="H20" s="43">
        <v>22.84</v>
      </c>
      <c r="I20" s="45">
        <v>129.5</v>
      </c>
      <c r="J20" s="45">
        <v>109</v>
      </c>
      <c r="K20" s="45" t="s">
        <v>5</v>
      </c>
      <c r="L20" s="44">
        <v>33</v>
      </c>
      <c r="M20" s="47">
        <v>36</v>
      </c>
      <c r="N20" s="49">
        <v>0.54</v>
      </c>
      <c r="O20" s="49">
        <v>29.96</v>
      </c>
      <c r="P20" s="48" t="s">
        <v>296</v>
      </c>
      <c r="Q20" s="52">
        <v>17.899999999999999</v>
      </c>
      <c r="R20" s="42">
        <v>796.1</v>
      </c>
      <c r="S20" s="42">
        <v>106.1</v>
      </c>
      <c r="T20" s="42">
        <v>125.3</v>
      </c>
      <c r="U20" s="49">
        <v>5.9</v>
      </c>
      <c r="V20" s="43">
        <v>11.28</v>
      </c>
      <c r="W20" s="49">
        <v>93.25</v>
      </c>
      <c r="X20" s="49">
        <v>20.97</v>
      </c>
      <c r="Y20" s="49">
        <v>38.78</v>
      </c>
      <c r="Z20" s="43">
        <v>2.02</v>
      </c>
      <c r="AA20" s="42">
        <v>23.3</v>
      </c>
      <c r="AB20" s="39">
        <v>6.51</v>
      </c>
      <c r="AC20" s="39">
        <v>2.99</v>
      </c>
      <c r="AD20" s="235">
        <v>2.0499999999999998</v>
      </c>
      <c r="AE20" s="296">
        <v>4.1500000000000004</v>
      </c>
      <c r="AF20" s="39">
        <v>1</v>
      </c>
      <c r="AG20" s="232">
        <v>1</v>
      </c>
      <c r="AH20" s="39">
        <v>1</v>
      </c>
      <c r="AI20" s="37">
        <v>1</v>
      </c>
    </row>
    <row r="21" spans="1:35" s="294" customFormat="1" ht="13.5" customHeight="1">
      <c r="A21" s="24" t="s">
        <v>295</v>
      </c>
      <c r="B21" s="53">
        <v>21.2</v>
      </c>
      <c r="C21" s="22">
        <v>175</v>
      </c>
      <c r="D21" s="22">
        <v>70</v>
      </c>
      <c r="E21" s="22">
        <v>7.5</v>
      </c>
      <c r="F21" s="22">
        <v>10.75</v>
      </c>
      <c r="G21" s="23">
        <v>10.75</v>
      </c>
      <c r="H21" s="34">
        <v>27.06</v>
      </c>
      <c r="I21" s="22">
        <v>153.5</v>
      </c>
      <c r="J21" s="22">
        <v>132</v>
      </c>
      <c r="K21" s="22" t="s">
        <v>5</v>
      </c>
      <c r="L21" s="29">
        <v>34</v>
      </c>
      <c r="M21" s="32">
        <v>41</v>
      </c>
      <c r="N21" s="31">
        <v>0.61</v>
      </c>
      <c r="O21" s="31">
        <v>28.52</v>
      </c>
      <c r="P21" s="24" t="s">
        <v>295</v>
      </c>
      <c r="Q21" s="53">
        <v>21.2</v>
      </c>
      <c r="R21" s="29">
        <v>1270</v>
      </c>
      <c r="S21" s="30">
        <v>145.1</v>
      </c>
      <c r="T21" s="30">
        <v>171.5</v>
      </c>
      <c r="U21" s="31">
        <v>6.85</v>
      </c>
      <c r="V21" s="34">
        <v>13.97</v>
      </c>
      <c r="W21" s="30">
        <v>126.4</v>
      </c>
      <c r="X21" s="31">
        <v>25.92</v>
      </c>
      <c r="Y21" s="31">
        <v>47.47</v>
      </c>
      <c r="Z21" s="34">
        <v>2.16</v>
      </c>
      <c r="AA21" s="30">
        <v>24.5</v>
      </c>
      <c r="AB21" s="21">
        <v>8.43</v>
      </c>
      <c r="AC21" s="21">
        <v>5.62</v>
      </c>
      <c r="AD21" s="219">
        <v>2.12</v>
      </c>
      <c r="AE21" s="297">
        <v>4.32</v>
      </c>
      <c r="AF21" s="21">
        <v>1</v>
      </c>
      <c r="AG21" s="222">
        <v>1</v>
      </c>
      <c r="AH21" s="21">
        <v>1</v>
      </c>
      <c r="AI21" s="26">
        <v>1</v>
      </c>
    </row>
    <row r="22" spans="1:35" s="218" customFormat="1" ht="13.5" hidden="1" customHeight="1">
      <c r="A22" s="24"/>
      <c r="B22" s="53"/>
      <c r="C22" s="22"/>
      <c r="D22" s="22"/>
      <c r="E22" s="22"/>
      <c r="F22" s="22"/>
      <c r="G22" s="23"/>
      <c r="H22" s="34"/>
      <c r="I22" s="22"/>
      <c r="J22" s="22"/>
      <c r="K22" s="22"/>
      <c r="L22" s="29"/>
      <c r="M22" s="32"/>
      <c r="N22" s="31"/>
      <c r="O22" s="31"/>
      <c r="P22" s="24"/>
      <c r="Q22" s="53"/>
      <c r="R22" s="29"/>
      <c r="S22" s="30"/>
      <c r="T22" s="30"/>
      <c r="U22" s="31"/>
      <c r="V22" s="34"/>
      <c r="W22" s="30"/>
      <c r="X22" s="31"/>
      <c r="Y22" s="31"/>
      <c r="Z22" s="34"/>
      <c r="AA22" s="30"/>
      <c r="AB22" s="21"/>
      <c r="AC22" s="21"/>
      <c r="AD22" s="219"/>
      <c r="AE22" s="297"/>
      <c r="AF22" s="21"/>
      <c r="AG22" s="222"/>
      <c r="AH22" s="21"/>
      <c r="AI22" s="26"/>
    </row>
    <row r="23" spans="1:35" s="295" customFormat="1" ht="13.5" customHeight="1">
      <c r="A23" s="48" t="s">
        <v>294</v>
      </c>
      <c r="B23" s="52">
        <v>25.1</v>
      </c>
      <c r="C23" s="45">
        <v>200</v>
      </c>
      <c r="D23" s="45">
        <v>75</v>
      </c>
      <c r="E23" s="45">
        <v>8</v>
      </c>
      <c r="F23" s="45">
        <v>11.5</v>
      </c>
      <c r="G23" s="46">
        <v>11.5</v>
      </c>
      <c r="H23" s="43">
        <v>31.98</v>
      </c>
      <c r="I23" s="45">
        <v>177</v>
      </c>
      <c r="J23" s="45">
        <v>154</v>
      </c>
      <c r="K23" s="45" t="s">
        <v>5</v>
      </c>
      <c r="L23" s="44">
        <v>35</v>
      </c>
      <c r="M23" s="47">
        <v>46</v>
      </c>
      <c r="N23" s="49">
        <v>0.67</v>
      </c>
      <c r="O23" s="49">
        <v>26.86</v>
      </c>
      <c r="P23" s="48" t="s">
        <v>294</v>
      </c>
      <c r="Q23" s="52">
        <v>25.1</v>
      </c>
      <c r="R23" s="44">
        <v>1946</v>
      </c>
      <c r="S23" s="42">
        <v>194.6</v>
      </c>
      <c r="T23" s="42">
        <v>230.1</v>
      </c>
      <c r="U23" s="49">
        <v>7.8</v>
      </c>
      <c r="V23" s="43">
        <v>16.97</v>
      </c>
      <c r="W23" s="42">
        <v>169.7</v>
      </c>
      <c r="X23" s="49">
        <v>32.130000000000003</v>
      </c>
      <c r="Y23" s="49">
        <v>58.29</v>
      </c>
      <c r="Z23" s="43">
        <v>2.2999999999999998</v>
      </c>
      <c r="AA23" s="42">
        <v>26.2</v>
      </c>
      <c r="AB23" s="39">
        <v>11.24</v>
      </c>
      <c r="AC23" s="39">
        <v>9.98</v>
      </c>
      <c r="AD23" s="235">
        <v>2.2200000000000002</v>
      </c>
      <c r="AE23" s="296">
        <v>4.53</v>
      </c>
      <c r="AF23" s="39">
        <v>1</v>
      </c>
      <c r="AG23" s="232">
        <v>1</v>
      </c>
      <c r="AH23" s="39">
        <v>1</v>
      </c>
      <c r="AI23" s="37">
        <v>1</v>
      </c>
    </row>
    <row r="24" spans="1:35" s="294" customFormat="1" ht="13.5" customHeight="1">
      <c r="A24" s="24" t="s">
        <v>293</v>
      </c>
      <c r="B24" s="53">
        <v>28.5</v>
      </c>
      <c r="C24" s="22">
        <v>220</v>
      </c>
      <c r="D24" s="22">
        <v>80</v>
      </c>
      <c r="E24" s="22">
        <v>8</v>
      </c>
      <c r="F24" s="22">
        <v>12.5</v>
      </c>
      <c r="G24" s="23">
        <v>12.5</v>
      </c>
      <c r="H24" s="34">
        <v>36.270000000000003</v>
      </c>
      <c r="I24" s="22">
        <v>195</v>
      </c>
      <c r="J24" s="22">
        <v>170</v>
      </c>
      <c r="K24" s="22" t="s">
        <v>5</v>
      </c>
      <c r="L24" s="29">
        <v>36</v>
      </c>
      <c r="M24" s="32">
        <v>51</v>
      </c>
      <c r="N24" s="31">
        <v>0.73</v>
      </c>
      <c r="O24" s="31">
        <v>25.75</v>
      </c>
      <c r="P24" s="24" t="s">
        <v>293</v>
      </c>
      <c r="Q24" s="53">
        <v>28.5</v>
      </c>
      <c r="R24" s="29">
        <v>2710</v>
      </c>
      <c r="S24" s="30">
        <v>246.4</v>
      </c>
      <c r="T24" s="30">
        <v>289.89999999999998</v>
      </c>
      <c r="U24" s="31">
        <v>8.64</v>
      </c>
      <c r="V24" s="34">
        <v>18.829999999999998</v>
      </c>
      <c r="W24" s="30">
        <v>222.3</v>
      </c>
      <c r="X24" s="31">
        <v>39.68</v>
      </c>
      <c r="Y24" s="31">
        <v>72.56</v>
      </c>
      <c r="Z24" s="34">
        <v>2.48</v>
      </c>
      <c r="AA24" s="30">
        <v>27.8</v>
      </c>
      <c r="AB24" s="21">
        <v>14.4</v>
      </c>
      <c r="AC24" s="21">
        <v>15.82</v>
      </c>
      <c r="AD24" s="219">
        <v>2.4</v>
      </c>
      <c r="AE24" s="297">
        <v>4.9400000000000004</v>
      </c>
      <c r="AF24" s="21">
        <v>1</v>
      </c>
      <c r="AG24" s="222">
        <v>1</v>
      </c>
      <c r="AH24" s="21">
        <v>1</v>
      </c>
      <c r="AI24" s="26">
        <v>1</v>
      </c>
    </row>
    <row r="25" spans="1:35" s="295" customFormat="1" ht="13.5" customHeight="1">
      <c r="A25" s="48" t="s">
        <v>292</v>
      </c>
      <c r="B25" s="52">
        <v>34.4</v>
      </c>
      <c r="C25" s="45">
        <v>250</v>
      </c>
      <c r="D25" s="45">
        <v>85</v>
      </c>
      <c r="E25" s="45">
        <v>9</v>
      </c>
      <c r="F25" s="45">
        <v>13.5</v>
      </c>
      <c r="G25" s="46">
        <v>13.5</v>
      </c>
      <c r="H25" s="43">
        <v>43.8</v>
      </c>
      <c r="I25" s="45">
        <v>223</v>
      </c>
      <c r="J25" s="45">
        <v>196</v>
      </c>
      <c r="K25" s="45" t="s">
        <v>1</v>
      </c>
      <c r="L25" s="44">
        <v>43</v>
      </c>
      <c r="M25" s="47">
        <v>47</v>
      </c>
      <c r="N25" s="49">
        <v>0.81</v>
      </c>
      <c r="O25" s="49">
        <v>23.57</v>
      </c>
      <c r="P25" s="48" t="s">
        <v>292</v>
      </c>
      <c r="Q25" s="52">
        <v>34.4</v>
      </c>
      <c r="R25" s="44">
        <v>4136</v>
      </c>
      <c r="S25" s="42">
        <v>330.9</v>
      </c>
      <c r="T25" s="42">
        <v>391.8</v>
      </c>
      <c r="U25" s="49">
        <v>9.7200000000000006</v>
      </c>
      <c r="V25" s="43">
        <v>23.89</v>
      </c>
      <c r="W25" s="42">
        <v>295.39999999999998</v>
      </c>
      <c r="X25" s="49">
        <v>48.87</v>
      </c>
      <c r="Y25" s="49">
        <v>87.65</v>
      </c>
      <c r="Z25" s="43">
        <v>2.6</v>
      </c>
      <c r="AA25" s="42">
        <v>30.4</v>
      </c>
      <c r="AB25" s="39">
        <v>20.38</v>
      </c>
      <c r="AC25" s="39">
        <v>27.43</v>
      </c>
      <c r="AD25" s="235">
        <v>2.4500000000000002</v>
      </c>
      <c r="AE25" s="296">
        <v>5.04</v>
      </c>
      <c r="AF25" s="39">
        <v>1</v>
      </c>
      <c r="AG25" s="232">
        <v>1</v>
      </c>
      <c r="AH25" s="39">
        <v>1</v>
      </c>
      <c r="AI25" s="37">
        <v>1</v>
      </c>
    </row>
    <row r="26" spans="1:35" s="294" customFormat="1" ht="13.5" hidden="1" customHeight="1">
      <c r="A26" s="24"/>
      <c r="B26" s="53"/>
      <c r="C26" s="22"/>
      <c r="D26" s="22"/>
      <c r="E26" s="22"/>
      <c r="F26" s="22"/>
      <c r="G26" s="23"/>
      <c r="H26" s="34"/>
      <c r="I26" s="22"/>
      <c r="J26" s="22"/>
      <c r="K26" s="22"/>
      <c r="L26" s="29"/>
      <c r="M26" s="32"/>
      <c r="N26" s="31"/>
      <c r="O26" s="31"/>
      <c r="P26" s="24"/>
      <c r="Q26" s="53"/>
      <c r="R26" s="29"/>
      <c r="S26" s="30"/>
      <c r="T26" s="30"/>
      <c r="U26" s="31"/>
      <c r="V26" s="34"/>
      <c r="W26" s="30"/>
      <c r="X26" s="31"/>
      <c r="Y26" s="31"/>
      <c r="Z26" s="34"/>
      <c r="AA26" s="30"/>
      <c r="AB26" s="21"/>
      <c r="AC26" s="21"/>
      <c r="AD26" s="219"/>
      <c r="AE26" s="297"/>
      <c r="AF26" s="21"/>
      <c r="AG26" s="222"/>
      <c r="AH26" s="21"/>
      <c r="AI26" s="26"/>
    </row>
    <row r="27" spans="1:35" s="295" customFormat="1" ht="13.5" customHeight="1">
      <c r="A27" s="48" t="s">
        <v>291</v>
      </c>
      <c r="B27" s="52">
        <v>46</v>
      </c>
      <c r="C27" s="45">
        <v>300</v>
      </c>
      <c r="D27" s="45">
        <v>100</v>
      </c>
      <c r="E27" s="45">
        <v>9.5</v>
      </c>
      <c r="F27" s="45">
        <v>16</v>
      </c>
      <c r="G27" s="46">
        <v>16</v>
      </c>
      <c r="H27" s="43">
        <v>58.56</v>
      </c>
      <c r="I27" s="45">
        <v>268</v>
      </c>
      <c r="J27" s="45">
        <v>236</v>
      </c>
      <c r="K27" s="45" t="s">
        <v>74</v>
      </c>
      <c r="L27" s="44">
        <v>51</v>
      </c>
      <c r="M27" s="47">
        <v>53</v>
      </c>
      <c r="N27" s="49">
        <v>0.97</v>
      </c>
      <c r="O27" s="49">
        <v>21.04</v>
      </c>
      <c r="P27" s="48" t="s">
        <v>291</v>
      </c>
      <c r="Q27" s="52">
        <v>46</v>
      </c>
      <c r="R27" s="44">
        <v>8170</v>
      </c>
      <c r="S27" s="42">
        <v>544.70000000000005</v>
      </c>
      <c r="T27" s="42">
        <v>639.29999999999995</v>
      </c>
      <c r="U27" s="49">
        <v>11.81</v>
      </c>
      <c r="V27" s="43">
        <v>30.64</v>
      </c>
      <c r="W27" s="42">
        <v>562.1</v>
      </c>
      <c r="X27" s="49">
        <v>79.88</v>
      </c>
      <c r="Y27" s="42">
        <v>145.80000000000001</v>
      </c>
      <c r="Z27" s="43">
        <v>3.1</v>
      </c>
      <c r="AA27" s="42">
        <v>34.9</v>
      </c>
      <c r="AB27" s="39">
        <v>36.299999999999997</v>
      </c>
      <c r="AC27" s="39">
        <v>75.040000000000006</v>
      </c>
      <c r="AD27" s="235">
        <v>2.96</v>
      </c>
      <c r="AE27" s="296">
        <v>6.17</v>
      </c>
      <c r="AF27" s="39">
        <v>1</v>
      </c>
      <c r="AG27" s="232">
        <v>1</v>
      </c>
      <c r="AH27" s="39">
        <v>1</v>
      </c>
      <c r="AI27" s="37">
        <v>1</v>
      </c>
    </row>
    <row r="28" spans="1:35" s="294" customFormat="1" ht="13.5" customHeight="1" thickBot="1">
      <c r="A28" s="24"/>
      <c r="B28" s="23"/>
      <c r="C28" s="22"/>
      <c r="D28" s="22"/>
      <c r="E28" s="22"/>
      <c r="F28" s="22"/>
      <c r="G28" s="23"/>
      <c r="H28" s="23"/>
      <c r="I28" s="22"/>
      <c r="J28" s="22"/>
      <c r="K28" s="22"/>
      <c r="L28" s="22"/>
      <c r="M28" s="23"/>
      <c r="N28" s="22"/>
      <c r="O28" s="22"/>
      <c r="P28" s="24"/>
      <c r="Q28" s="23"/>
      <c r="R28" s="29"/>
      <c r="S28" s="22"/>
      <c r="T28" s="22"/>
      <c r="U28" s="22"/>
      <c r="V28" s="23"/>
      <c r="W28" s="22"/>
      <c r="X28" s="22"/>
      <c r="Y28" s="22"/>
      <c r="Z28" s="23"/>
      <c r="AA28" s="22"/>
      <c r="AB28" s="21"/>
      <c r="AC28" s="21"/>
      <c r="AD28" s="21"/>
      <c r="AE28" s="243"/>
      <c r="AF28" s="19"/>
      <c r="AG28" s="68"/>
      <c r="AH28" s="19"/>
      <c r="AI28" s="17"/>
    </row>
    <row r="29" spans="1:35" s="294" customFormat="1" ht="13.5" customHeight="1" thickTop="1">
      <c r="A29" s="29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9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292"/>
      <c r="AC29" s="292"/>
      <c r="AD29" s="292"/>
      <c r="AE29" s="292"/>
      <c r="AF29" s="2"/>
      <c r="AG29" s="2"/>
      <c r="AH29" s="2"/>
      <c r="AI29" s="2"/>
    </row>
    <row r="30" spans="1:35" s="294" customFormat="1" ht="13.5" hidden="1" customHeight="1">
      <c r="A30" s="29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9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92"/>
      <c r="AC30" s="292"/>
      <c r="AD30" s="292"/>
      <c r="AE30" s="292"/>
      <c r="AF30" s="2"/>
      <c r="AG30" s="2"/>
      <c r="AH30" s="2"/>
      <c r="AI30" s="2"/>
    </row>
    <row r="31" spans="1:35" s="294" customFormat="1" ht="13.5" hidden="1" customHeight="1">
      <c r="A31" s="29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9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92"/>
      <c r="AC31" s="292"/>
      <c r="AD31" s="292"/>
      <c r="AE31" s="292"/>
      <c r="AF31" s="2"/>
      <c r="AG31" s="2"/>
      <c r="AH31" s="2"/>
      <c r="AI31" s="2"/>
    </row>
    <row r="32" spans="1:35" s="294" customFormat="1" ht="13.5" hidden="1" customHeight="1">
      <c r="A32" s="29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9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92"/>
      <c r="AC32" s="292"/>
      <c r="AD32" s="292"/>
      <c r="AE32" s="292"/>
      <c r="AF32" s="2"/>
      <c r="AG32" s="2"/>
      <c r="AH32" s="2"/>
      <c r="AI32" s="2"/>
    </row>
    <row r="33" spans="1:35" s="294" customFormat="1" ht="13.5" hidden="1" customHeight="1">
      <c r="A33" s="29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9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92"/>
      <c r="AC33" s="292"/>
      <c r="AD33" s="292"/>
      <c r="AE33" s="292"/>
      <c r="AF33" s="2"/>
      <c r="AG33" s="2"/>
      <c r="AH33" s="2"/>
      <c r="AI33" s="2"/>
    </row>
    <row r="34" spans="1:35" s="294" customFormat="1" ht="13.5" hidden="1" customHeight="1">
      <c r="A34" s="29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9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92"/>
      <c r="AC34" s="292"/>
      <c r="AD34" s="292"/>
      <c r="AE34" s="292"/>
      <c r="AF34" s="2"/>
      <c r="AG34" s="2"/>
      <c r="AH34" s="2"/>
      <c r="AI34" s="2"/>
    </row>
    <row r="35" spans="1:35" ht="13.5" hidden="1" customHeight="1">
      <c r="A35" s="29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93"/>
      <c r="Q35" s="5"/>
      <c r="R35" s="7"/>
      <c r="S35" s="7"/>
      <c r="T35" s="7"/>
      <c r="U35" s="7"/>
      <c r="V35" s="7"/>
      <c r="W35" s="5"/>
      <c r="X35" s="7"/>
      <c r="Y35" s="7"/>
      <c r="Z35" s="7"/>
      <c r="AA35" s="7"/>
      <c r="AB35" s="6"/>
      <c r="AC35" s="6"/>
      <c r="AD35" s="5"/>
      <c r="AE35" s="292"/>
    </row>
    <row r="36" spans="1:35" ht="13.5" hidden="1" customHeight="1">
      <c r="A36" s="29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93"/>
      <c r="Q36" s="5"/>
      <c r="R36" s="7"/>
      <c r="S36" s="7"/>
      <c r="T36" s="7"/>
      <c r="U36" s="7"/>
      <c r="V36" s="7"/>
      <c r="W36" s="5"/>
      <c r="X36" s="7"/>
      <c r="Y36" s="7"/>
      <c r="Z36" s="7"/>
      <c r="AA36" s="7"/>
      <c r="AB36" s="6"/>
      <c r="AC36" s="6"/>
      <c r="AD36" s="5"/>
      <c r="AE36" s="292"/>
    </row>
    <row r="37" spans="1:35" ht="13.5" hidden="1" customHeight="1">
      <c r="A37" s="29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93"/>
      <c r="Q37" s="5"/>
      <c r="R37" s="7"/>
      <c r="S37" s="7"/>
      <c r="T37" s="7"/>
      <c r="U37" s="7"/>
      <c r="V37" s="7"/>
      <c r="W37" s="5"/>
      <c r="X37" s="7"/>
      <c r="Y37" s="7"/>
      <c r="Z37" s="7"/>
      <c r="AA37" s="7"/>
      <c r="AB37" s="6"/>
      <c r="AC37" s="6"/>
      <c r="AD37" s="5"/>
      <c r="AE37" s="292"/>
    </row>
    <row r="38" spans="1:35" ht="13.5" hidden="1" customHeight="1">
      <c r="A38" s="29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93"/>
      <c r="Q38" s="5"/>
      <c r="R38" s="7"/>
      <c r="S38" s="7"/>
      <c r="T38" s="7"/>
      <c r="U38" s="7"/>
      <c r="V38" s="7"/>
      <c r="W38" s="5"/>
      <c r="X38" s="7"/>
      <c r="Y38" s="7"/>
      <c r="Z38" s="7"/>
      <c r="AA38" s="7"/>
      <c r="AB38" s="6"/>
      <c r="AC38" s="6"/>
      <c r="AD38" s="5"/>
      <c r="AE38" s="292"/>
    </row>
    <row r="39" spans="1:35" ht="13.5" hidden="1" customHeight="1">
      <c r="A39" s="29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93"/>
      <c r="R39" s="4"/>
      <c r="S39" s="4"/>
      <c r="T39" s="4"/>
      <c r="U39" s="4"/>
      <c r="V39" s="4"/>
      <c r="W39" s="4"/>
      <c r="X39" s="4"/>
      <c r="Y39" s="4"/>
      <c r="Z39" s="4"/>
      <c r="AA39" s="4"/>
      <c r="AB39" s="292"/>
      <c r="AC39" s="292"/>
      <c r="AD39" s="292"/>
      <c r="AE39" s="292"/>
    </row>
    <row r="40" spans="1:35" ht="13.5" hidden="1" customHeight="1">
      <c r="A40" s="29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93"/>
      <c r="R40" s="4"/>
      <c r="S40" s="4"/>
      <c r="T40" s="4"/>
      <c r="U40" s="4"/>
      <c r="V40" s="4"/>
      <c r="W40" s="4"/>
      <c r="X40" s="4"/>
      <c r="Y40" s="4"/>
      <c r="Z40" s="4"/>
      <c r="AA40" s="4"/>
      <c r="AB40" s="292"/>
      <c r="AC40" s="292"/>
      <c r="AD40" s="292"/>
      <c r="AE40" s="292"/>
    </row>
    <row r="41" spans="1:35" ht="13.5" hidden="1" customHeight="1">
      <c r="A41" s="29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93"/>
      <c r="R41" s="4"/>
      <c r="S41" s="4"/>
      <c r="T41" s="4"/>
      <c r="U41" s="4"/>
      <c r="V41" s="4"/>
      <c r="W41" s="4"/>
      <c r="X41" s="4"/>
      <c r="Y41" s="4"/>
      <c r="Z41" s="4"/>
      <c r="AA41" s="4"/>
      <c r="AB41" s="292"/>
      <c r="AC41" s="292"/>
      <c r="AD41" s="292"/>
      <c r="AE41" s="292"/>
    </row>
    <row r="42" spans="1:35" ht="13.5" hidden="1" customHeight="1">
      <c r="A42" s="29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93"/>
      <c r="R42" s="4"/>
      <c r="S42" s="4"/>
      <c r="T42" s="4"/>
      <c r="U42" s="4"/>
      <c r="V42" s="4"/>
      <c r="W42" s="4"/>
      <c r="X42" s="4"/>
      <c r="Y42" s="4"/>
      <c r="Z42" s="4"/>
      <c r="AA42" s="4"/>
      <c r="AB42" s="292"/>
      <c r="AC42" s="292"/>
      <c r="AD42" s="292"/>
      <c r="AE42" s="292"/>
    </row>
    <row r="43" spans="1:35" ht="13.5" hidden="1" customHeight="1">
      <c r="A43" s="29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93"/>
      <c r="R43" s="4"/>
      <c r="S43" s="4"/>
      <c r="T43" s="4"/>
      <c r="U43" s="4"/>
      <c r="V43" s="4"/>
      <c r="W43" s="4"/>
      <c r="X43" s="4"/>
      <c r="Y43" s="4"/>
      <c r="Z43" s="4"/>
      <c r="AA43" s="4"/>
      <c r="AB43" s="292"/>
      <c r="AC43" s="292"/>
      <c r="AD43" s="292"/>
      <c r="AE43" s="292"/>
    </row>
    <row r="44" spans="1:35" ht="13.5" hidden="1" customHeight="1">
      <c r="A44" s="29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93"/>
      <c r="R44" s="4"/>
      <c r="S44" s="4"/>
      <c r="T44" s="4"/>
      <c r="U44" s="4"/>
      <c r="V44" s="4"/>
      <c r="W44" s="4"/>
      <c r="X44" s="4"/>
      <c r="Y44" s="4"/>
      <c r="Z44" s="4"/>
      <c r="AA44" s="4"/>
      <c r="AB44" s="292"/>
      <c r="AC44" s="292"/>
      <c r="AD44" s="292"/>
      <c r="AE44" s="292"/>
    </row>
    <row r="45" spans="1:35" ht="13.5" hidden="1" customHeight="1">
      <c r="A45" s="29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93"/>
      <c r="R45" s="4"/>
      <c r="S45" s="4"/>
      <c r="T45" s="4"/>
      <c r="U45" s="4"/>
      <c r="V45" s="4"/>
      <c r="W45" s="4"/>
      <c r="X45" s="4"/>
      <c r="Y45" s="4"/>
      <c r="Z45" s="4"/>
      <c r="AA45" s="4"/>
      <c r="AB45" s="292"/>
      <c r="AC45" s="292"/>
      <c r="AD45" s="292"/>
      <c r="AE45" s="292"/>
    </row>
    <row r="46" spans="1:35" ht="13.5" hidden="1" customHeight="1">
      <c r="A46" s="2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93"/>
      <c r="R46" s="4"/>
      <c r="S46" s="4"/>
      <c r="T46" s="4"/>
      <c r="U46" s="4"/>
      <c r="V46" s="4"/>
      <c r="W46" s="4"/>
      <c r="X46" s="4"/>
      <c r="Y46" s="4"/>
      <c r="Z46" s="4"/>
      <c r="AA46" s="4"/>
      <c r="AB46" s="292"/>
      <c r="AC46" s="292"/>
      <c r="AD46" s="292"/>
      <c r="AE46" s="292"/>
    </row>
    <row r="47" spans="1:35" ht="13.5" hidden="1" customHeight="1">
      <c r="A47" s="29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93"/>
      <c r="R47" s="4"/>
      <c r="S47" s="4"/>
      <c r="T47" s="4"/>
      <c r="U47" s="4"/>
      <c r="V47" s="4"/>
      <c r="W47" s="4"/>
      <c r="X47" s="4"/>
      <c r="Y47" s="4"/>
      <c r="Z47" s="4"/>
      <c r="AA47" s="4"/>
      <c r="AB47" s="292"/>
      <c r="AC47" s="292"/>
      <c r="AD47" s="292"/>
      <c r="AE47" s="292"/>
    </row>
    <row r="48" spans="1:35" ht="13.5" hidden="1" customHeight="1">
      <c r="A48" s="29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93"/>
      <c r="R48" s="4"/>
      <c r="S48" s="4"/>
      <c r="T48" s="4"/>
      <c r="U48" s="4"/>
      <c r="V48" s="4"/>
      <c r="W48" s="4"/>
      <c r="X48" s="4"/>
      <c r="Y48" s="4"/>
      <c r="Z48" s="4"/>
      <c r="AA48" s="4"/>
      <c r="AB48" s="292"/>
      <c r="AC48" s="292"/>
      <c r="AD48" s="292"/>
      <c r="AE48" s="292"/>
    </row>
    <row r="49" spans="1:31" ht="13.5" hidden="1" customHeight="1">
      <c r="A49" s="29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93"/>
      <c r="R49" s="4"/>
      <c r="S49" s="4"/>
      <c r="T49" s="4"/>
      <c r="U49" s="4"/>
      <c r="V49" s="4"/>
      <c r="W49" s="4"/>
      <c r="X49" s="4"/>
      <c r="Y49" s="4"/>
      <c r="Z49" s="4"/>
      <c r="AA49" s="4"/>
      <c r="AB49" s="292"/>
      <c r="AC49" s="292"/>
      <c r="AD49" s="292"/>
      <c r="AE49" s="292"/>
    </row>
    <row r="50" spans="1:31" ht="13.5" hidden="1" customHeight="1">
      <c r="A50" s="29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93"/>
      <c r="R50" s="4"/>
      <c r="S50" s="4"/>
      <c r="T50" s="4"/>
      <c r="U50" s="4"/>
      <c r="V50" s="4"/>
      <c r="W50" s="4"/>
      <c r="X50" s="4"/>
      <c r="Y50" s="4"/>
      <c r="Z50" s="4"/>
      <c r="AA50" s="4"/>
      <c r="AB50" s="292"/>
      <c r="AC50" s="292"/>
      <c r="AD50" s="292"/>
      <c r="AE50" s="292"/>
    </row>
    <row r="51" spans="1:31" ht="13.5" hidden="1" customHeight="1">
      <c r="A51" s="29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93"/>
      <c r="R51" s="4"/>
      <c r="S51" s="4"/>
      <c r="T51" s="4"/>
      <c r="U51" s="4"/>
      <c r="V51" s="4"/>
      <c r="W51" s="4"/>
      <c r="X51" s="4"/>
      <c r="Y51" s="4"/>
      <c r="Z51" s="4"/>
      <c r="AA51" s="4"/>
      <c r="AB51" s="292"/>
      <c r="AC51" s="292"/>
      <c r="AD51" s="292"/>
      <c r="AE51" s="292"/>
    </row>
    <row r="52" spans="1:31" ht="13.5" hidden="1" customHeight="1">
      <c r="A52" s="29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93"/>
      <c r="R52" s="4"/>
      <c r="S52" s="4"/>
      <c r="T52" s="4"/>
      <c r="U52" s="4"/>
      <c r="V52" s="4"/>
      <c r="W52" s="4"/>
      <c r="X52" s="4"/>
      <c r="Y52" s="4"/>
      <c r="Z52" s="4"/>
      <c r="AA52" s="4"/>
      <c r="AB52" s="292"/>
      <c r="AC52" s="292"/>
      <c r="AD52" s="292"/>
      <c r="AE52" s="292"/>
    </row>
    <row r="53" spans="1:31" ht="13.5" hidden="1" customHeight="1"/>
    <row r="54" spans="1:31" ht="13.5" hidden="1" customHeight="1"/>
    <row r="55" spans="1:31" ht="13.5" hidden="1" customHeight="1"/>
    <row r="56" spans="1:31" ht="13.5" hidden="1" customHeight="1"/>
    <row r="57" spans="1:31" ht="13.5" hidden="1" customHeight="1"/>
    <row r="58" spans="1:31" ht="13.5" hidden="1" customHeight="1"/>
    <row r="59" spans="1:31" ht="13.5" hidden="1" customHeight="1"/>
    <row r="60" spans="1:31" ht="13.5" hidden="1" customHeight="1"/>
    <row r="61" spans="1:31" ht="13.5" hidden="1" customHeight="1"/>
    <row r="62" spans="1:31" ht="13.5" hidden="1" customHeight="1"/>
    <row r="63" spans="1:31" ht="13.5" hidden="1" customHeight="1"/>
    <row r="64" spans="1:31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</sheetData>
  <pageMargins left="0.75" right="0.75" top="1" bottom="1" header="0.4921259845" footer="0.4921259845"/>
  <pageSetup paperSize="9" scale="61" orientation="landscape" horizontalDpi="4294967292" verticalDpi="4294967292" r:id="rId1"/>
  <headerFooter alignWithMargins="0">
    <oddFooter>&amp;LLe &amp;D&amp;CProfilés &amp;A du &amp;F&amp;RPage &amp;P sur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zoomScale="140" zoomScaleNormal="140" workbookViewId="0">
      <pane xSplit="1" ySplit="16" topLeftCell="K45" activePane="bottomRight" state="frozen"/>
      <selection activeCell="U9" sqref="U9"/>
      <selection pane="topRight" activeCell="U9" sqref="U9"/>
      <selection pane="bottomLeft" activeCell="U9" sqref="U9"/>
      <selection pane="bottomRight" activeCell="AC46" sqref="AC46"/>
    </sheetView>
  </sheetViews>
  <sheetFormatPr defaultColWidth="4" defaultRowHeight="51.75" customHeight="1"/>
  <cols>
    <col min="1" max="1" width="10.85546875" style="3" customWidth="1"/>
    <col min="2" max="2" width="5.140625" style="1" customWidth="1"/>
    <col min="3" max="3" width="4.28515625" style="1" customWidth="1"/>
    <col min="4" max="4" width="4.140625" style="1" customWidth="1"/>
    <col min="5" max="6" width="5.140625" style="1" customWidth="1"/>
    <col min="7" max="7" width="5.140625" style="4" customWidth="1"/>
    <col min="8" max="9" width="5.140625" style="1" customWidth="1"/>
    <col min="10" max="10" width="4.140625" style="1" customWidth="1"/>
    <col min="11" max="11" width="4.42578125" style="1" customWidth="1"/>
    <col min="12" max="12" width="5.7109375" style="1" customWidth="1"/>
    <col min="13" max="13" width="6" style="1" customWidth="1"/>
    <col min="14" max="15" width="6.140625" style="1" customWidth="1"/>
    <col min="16" max="16" width="10.85546875" style="3" customWidth="1"/>
    <col min="17" max="17" width="4.28515625" style="1" customWidth="1"/>
    <col min="18" max="18" width="7.7109375" style="1" customWidth="1"/>
    <col min="19" max="19" width="4.85546875" style="1" customWidth="1"/>
    <col min="20" max="20" width="5.42578125" style="1" customWidth="1"/>
    <col min="21" max="21" width="4.140625" style="1" customWidth="1"/>
    <col min="22" max="22" width="5" style="1" customWidth="1"/>
    <col min="23" max="24" width="5.140625" style="1" customWidth="1"/>
    <col min="25" max="25" width="7.140625" style="1" customWidth="1"/>
    <col min="26" max="26" width="4.85546875" style="1" customWidth="1"/>
    <col min="27" max="27" width="4.140625" style="1" customWidth="1"/>
    <col min="28" max="28" width="5" style="2" customWidth="1"/>
    <col min="29" max="29" width="6" style="2" customWidth="1"/>
    <col min="30" max="30" width="4.140625" style="2" customWidth="1"/>
    <col min="31" max="31" width="4.28515625" style="2" customWidth="1"/>
    <col min="32" max="35" width="4.28515625" style="2" hidden="1" customWidth="1"/>
    <col min="36" max="37" width="0" style="1" hidden="1" customWidth="1"/>
    <col min="38" max="16384" width="4" style="1"/>
  </cols>
  <sheetData>
    <row r="1" spans="1:36" ht="14.1" customHeight="1">
      <c r="A1" s="310"/>
      <c r="B1" s="12"/>
      <c r="C1" s="12"/>
      <c r="D1" s="12"/>
      <c r="E1" s="12"/>
      <c r="F1" s="12"/>
      <c r="G1" s="311"/>
      <c r="H1" s="12"/>
      <c r="I1" s="12"/>
      <c r="J1" s="12"/>
      <c r="K1" s="12"/>
      <c r="L1" s="12"/>
      <c r="M1" s="12"/>
      <c r="N1" s="12"/>
      <c r="O1" s="12"/>
      <c r="P1" s="310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309"/>
      <c r="AC1" s="309"/>
      <c r="AD1" s="309"/>
      <c r="AE1" s="309"/>
      <c r="AF1" s="309"/>
      <c r="AG1" s="309"/>
      <c r="AH1" s="309"/>
      <c r="AI1" s="309"/>
      <c r="AJ1" s="12"/>
    </row>
    <row r="2" spans="1:36" s="51" customFormat="1" ht="20.25">
      <c r="A2" s="116" t="s">
        <v>360</v>
      </c>
      <c r="B2" s="304"/>
      <c r="C2" s="115"/>
      <c r="D2" s="115"/>
      <c r="E2" s="114"/>
      <c r="F2" s="112"/>
      <c r="G2" s="115"/>
      <c r="H2" s="112"/>
      <c r="I2" s="115"/>
      <c r="J2" s="115"/>
      <c r="K2" s="305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111"/>
      <c r="AC2" s="111"/>
      <c r="AD2" s="111"/>
      <c r="AE2" s="111"/>
      <c r="AF2" s="111"/>
      <c r="AG2" s="111"/>
      <c r="AH2" s="111"/>
      <c r="AI2" s="111"/>
      <c r="AJ2" s="61"/>
    </row>
    <row r="3" spans="1:36" s="51" customFormat="1" ht="20.25">
      <c r="A3" s="116" t="s">
        <v>359</v>
      </c>
      <c r="B3" s="304"/>
      <c r="C3" s="115"/>
      <c r="D3" s="115"/>
      <c r="E3" s="114"/>
      <c r="F3" s="112"/>
      <c r="G3" s="115"/>
      <c r="H3" s="112"/>
      <c r="I3" s="115"/>
      <c r="J3" s="115"/>
      <c r="K3" s="114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111"/>
      <c r="AC3" s="111"/>
      <c r="AD3" s="111"/>
      <c r="AE3" s="111"/>
      <c r="AF3" s="111"/>
      <c r="AG3" s="111"/>
      <c r="AH3" s="111"/>
      <c r="AI3" s="111"/>
      <c r="AJ3" s="61"/>
    </row>
    <row r="4" spans="1:36" s="51" customFormat="1" ht="20.25">
      <c r="A4" s="116" t="s">
        <v>309</v>
      </c>
      <c r="B4" s="61"/>
      <c r="C4" s="61"/>
      <c r="D4" s="61"/>
      <c r="E4" s="61"/>
      <c r="F4" s="61"/>
      <c r="G4" s="11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11"/>
      <c r="AC4" s="111"/>
      <c r="AD4" s="111"/>
      <c r="AE4" s="111"/>
      <c r="AF4" s="111"/>
      <c r="AG4" s="111"/>
      <c r="AH4" s="111"/>
      <c r="AI4" s="111"/>
      <c r="AJ4" s="61"/>
    </row>
    <row r="5" spans="1:36" s="51" customFormat="1" ht="11.25">
      <c r="A5" s="61" t="s">
        <v>358</v>
      </c>
      <c r="B5" s="61"/>
      <c r="C5" s="61"/>
      <c r="D5" s="61"/>
      <c r="E5" s="61"/>
      <c r="F5" s="61"/>
      <c r="G5" s="113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111"/>
      <c r="AC5" s="111"/>
      <c r="AD5" s="111"/>
      <c r="AE5" s="111"/>
      <c r="AF5" s="111"/>
      <c r="AG5" s="111"/>
      <c r="AH5" s="111"/>
      <c r="AI5" s="111"/>
      <c r="AJ5" s="61"/>
    </row>
    <row r="6" spans="1:36" s="51" customFormat="1" ht="11.25">
      <c r="A6" s="61"/>
      <c r="B6" s="61"/>
      <c r="C6" s="61"/>
      <c r="D6" s="61"/>
      <c r="E6" s="61"/>
      <c r="F6" s="61"/>
      <c r="G6" s="113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111"/>
      <c r="AC6" s="111"/>
      <c r="AD6" s="111"/>
      <c r="AE6" s="111"/>
      <c r="AF6" s="111"/>
      <c r="AG6" s="111"/>
      <c r="AH6" s="111"/>
      <c r="AI6" s="111"/>
      <c r="AJ6" s="61"/>
    </row>
    <row r="7" spans="1:36" s="51" customFormat="1" ht="11.25">
      <c r="A7" s="61"/>
      <c r="B7" s="61"/>
      <c r="C7" s="61"/>
      <c r="D7" s="61"/>
      <c r="E7" s="61"/>
      <c r="F7" s="61"/>
      <c r="G7" s="11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111"/>
      <c r="AC7" s="111"/>
      <c r="AD7" s="111"/>
      <c r="AE7" s="111"/>
      <c r="AF7" s="111"/>
      <c r="AG7" s="111"/>
      <c r="AH7" s="111"/>
      <c r="AI7" s="111"/>
      <c r="AJ7" s="61"/>
    </row>
    <row r="8" spans="1:36" s="51" customFormat="1" ht="11.25">
      <c r="A8" s="61"/>
      <c r="B8" s="61"/>
      <c r="C8" s="61"/>
      <c r="D8" s="61"/>
      <c r="E8" s="61"/>
      <c r="F8" s="61"/>
      <c r="G8" s="113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111"/>
      <c r="AC8" s="111"/>
      <c r="AD8" s="111"/>
      <c r="AE8" s="111"/>
      <c r="AF8" s="111"/>
      <c r="AG8" s="111"/>
      <c r="AH8" s="111"/>
      <c r="AI8" s="111"/>
      <c r="AJ8" s="61"/>
    </row>
    <row r="9" spans="1:36" s="51" customFormat="1" ht="11.25">
      <c r="A9" s="61"/>
      <c r="B9" s="61"/>
      <c r="C9" s="61"/>
      <c r="D9" s="61"/>
      <c r="E9" s="61"/>
      <c r="F9" s="61"/>
      <c r="G9" s="113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111"/>
      <c r="AC9" s="111"/>
      <c r="AD9" s="111"/>
      <c r="AE9" s="111"/>
      <c r="AF9" s="111"/>
      <c r="AG9" s="111"/>
      <c r="AH9" s="111"/>
      <c r="AI9" s="111"/>
      <c r="AJ9" s="61"/>
    </row>
    <row r="10" spans="1:36" s="51" customFormat="1" ht="14.1" customHeight="1" thickBot="1">
      <c r="A10" s="116"/>
      <c r="B10" s="61"/>
      <c r="C10" s="61"/>
      <c r="D10" s="61"/>
      <c r="E10" s="61"/>
      <c r="F10" s="61"/>
      <c r="G10" s="113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111"/>
      <c r="AC10" s="111"/>
      <c r="AD10" s="111"/>
      <c r="AE10" s="111"/>
      <c r="AF10" s="111"/>
      <c r="AG10" s="111"/>
      <c r="AH10" s="111"/>
      <c r="AI10" s="111"/>
      <c r="AJ10" s="61"/>
    </row>
    <row r="11" spans="1:36" s="51" customFormat="1" ht="14.1" customHeight="1" thickTop="1" thickBot="1">
      <c r="A11" s="104"/>
      <c r="B11" s="108"/>
      <c r="C11" s="104"/>
      <c r="D11" s="106"/>
      <c r="E11" s="106"/>
      <c r="F11" s="106"/>
      <c r="G11" s="106"/>
      <c r="H11" s="103"/>
      <c r="I11" s="107" t="s">
        <v>63</v>
      </c>
      <c r="J11" s="104"/>
      <c r="K11" s="106"/>
      <c r="L11" s="106"/>
      <c r="M11" s="103"/>
      <c r="N11" s="104"/>
      <c r="O11" s="103"/>
      <c r="P11" s="104"/>
      <c r="Q11" s="103"/>
      <c r="R11" s="94"/>
      <c r="S11" s="93"/>
      <c r="T11" s="93"/>
      <c r="U11" s="93"/>
      <c r="V11" s="93"/>
      <c r="W11" s="93" t="s">
        <v>69</v>
      </c>
      <c r="X11" s="93"/>
      <c r="Y11" s="93"/>
      <c r="Z11" s="93"/>
      <c r="AA11" s="93"/>
      <c r="AB11" s="102"/>
      <c r="AC11" s="102"/>
      <c r="AD11" s="102"/>
      <c r="AE11" s="101"/>
      <c r="AF11" s="86"/>
      <c r="AG11" s="87" t="s">
        <v>68</v>
      </c>
      <c r="AH11" s="87"/>
      <c r="AI11" s="85"/>
    </row>
    <row r="12" spans="1:36" s="51" customFormat="1" ht="14.1" customHeight="1" thickTop="1" thickBot="1">
      <c r="A12" s="96" t="s">
        <v>63</v>
      </c>
      <c r="B12" s="100"/>
      <c r="C12" s="96"/>
      <c r="D12" s="98"/>
      <c r="E12" s="98" t="s">
        <v>67</v>
      </c>
      <c r="F12" s="98"/>
      <c r="G12" s="98"/>
      <c r="H12" s="95"/>
      <c r="I12" s="99" t="s">
        <v>66</v>
      </c>
      <c r="J12" s="96"/>
      <c r="K12" s="98" t="s">
        <v>65</v>
      </c>
      <c r="L12" s="98"/>
      <c r="M12" s="95"/>
      <c r="N12" s="96" t="s">
        <v>64</v>
      </c>
      <c r="O12" s="95"/>
      <c r="P12" s="96" t="s">
        <v>63</v>
      </c>
      <c r="Q12" s="95"/>
      <c r="R12" s="94"/>
      <c r="S12" s="93" t="s">
        <v>1131</v>
      </c>
      <c r="T12" s="93"/>
      <c r="U12" s="93"/>
      <c r="V12" s="92"/>
      <c r="W12" s="94"/>
      <c r="X12" s="93" t="s">
        <v>1132</v>
      </c>
      <c r="Y12" s="93"/>
      <c r="Z12" s="92"/>
      <c r="AA12" s="94"/>
      <c r="AB12" s="93"/>
      <c r="AC12" s="93"/>
      <c r="AD12" s="93"/>
      <c r="AE12" s="92"/>
      <c r="AF12" s="88"/>
      <c r="AG12" s="77" t="s">
        <v>60</v>
      </c>
      <c r="AH12" s="77"/>
      <c r="AI12" s="76"/>
    </row>
    <row r="13" spans="1:36" s="51" customFormat="1" ht="14.1" customHeight="1" thickTop="1">
      <c r="A13" s="159"/>
      <c r="B13" s="303" t="s">
        <v>46</v>
      </c>
      <c r="C13" s="80" t="s">
        <v>59</v>
      </c>
      <c r="D13" s="80" t="s">
        <v>58</v>
      </c>
      <c r="E13" s="80" t="s">
        <v>57</v>
      </c>
      <c r="F13" s="80" t="s">
        <v>56</v>
      </c>
      <c r="G13" s="80" t="s">
        <v>55</v>
      </c>
      <c r="H13" s="82" t="s">
        <v>54</v>
      </c>
      <c r="I13" s="82" t="s">
        <v>53</v>
      </c>
      <c r="J13" s="80" t="s">
        <v>52</v>
      </c>
      <c r="K13" s="80" t="s">
        <v>51</v>
      </c>
      <c r="L13" s="80" t="s">
        <v>307</v>
      </c>
      <c r="M13" s="82" t="s">
        <v>306</v>
      </c>
      <c r="N13" s="84" t="s">
        <v>48</v>
      </c>
      <c r="O13" s="80" t="s">
        <v>47</v>
      </c>
      <c r="P13" s="83"/>
      <c r="Q13" s="303" t="s">
        <v>46</v>
      </c>
      <c r="R13" s="80" t="s">
        <v>1126</v>
      </c>
      <c r="S13" s="80" t="s">
        <v>1127</v>
      </c>
      <c r="T13" s="80" t="s">
        <v>1128</v>
      </c>
      <c r="U13" s="80" t="s">
        <v>1129</v>
      </c>
      <c r="V13" s="82" t="s">
        <v>43</v>
      </c>
      <c r="W13" s="80" t="s">
        <v>1062</v>
      </c>
      <c r="X13" s="80" t="s">
        <v>1063</v>
      </c>
      <c r="Y13" s="80" t="s">
        <v>1064</v>
      </c>
      <c r="Z13" s="84" t="s">
        <v>1130</v>
      </c>
      <c r="AA13" s="80" t="s">
        <v>40</v>
      </c>
      <c r="AB13" s="210" t="s">
        <v>284</v>
      </c>
      <c r="AC13" s="78" t="s">
        <v>1123</v>
      </c>
      <c r="AD13" s="79" t="s">
        <v>305</v>
      </c>
      <c r="AE13" s="78" t="s">
        <v>304</v>
      </c>
      <c r="AF13" s="87"/>
      <c r="AG13" s="85"/>
      <c r="AH13" s="86"/>
      <c r="AI13" s="85"/>
    </row>
    <row r="14" spans="1:36" s="51" customFormat="1" ht="14.1" customHeight="1" thickBot="1">
      <c r="A14" s="159"/>
      <c r="B14" s="303" t="s">
        <v>36</v>
      </c>
      <c r="C14" s="80" t="s">
        <v>39</v>
      </c>
      <c r="D14" s="80" t="s">
        <v>30</v>
      </c>
      <c r="E14" s="80" t="s">
        <v>30</v>
      </c>
      <c r="F14" s="80" t="s">
        <v>30</v>
      </c>
      <c r="G14" s="80" t="s">
        <v>30</v>
      </c>
      <c r="H14" s="82" t="s">
        <v>30</v>
      </c>
      <c r="I14" s="82" t="s">
        <v>34</v>
      </c>
      <c r="J14" s="80" t="s">
        <v>30</v>
      </c>
      <c r="K14" s="80"/>
      <c r="L14" s="80" t="s">
        <v>30</v>
      </c>
      <c r="M14" s="82" t="s">
        <v>30</v>
      </c>
      <c r="N14" s="84" t="s">
        <v>303</v>
      </c>
      <c r="O14" s="80" t="s">
        <v>302</v>
      </c>
      <c r="P14" s="83"/>
      <c r="Q14" s="303" t="s">
        <v>36</v>
      </c>
      <c r="R14" s="80" t="s">
        <v>357</v>
      </c>
      <c r="S14" s="80" t="s">
        <v>130</v>
      </c>
      <c r="T14" s="80" t="s">
        <v>130</v>
      </c>
      <c r="U14" s="80" t="s">
        <v>31</v>
      </c>
      <c r="V14" s="80" t="s">
        <v>134</v>
      </c>
      <c r="W14" s="80" t="s">
        <v>357</v>
      </c>
      <c r="X14" s="80" t="s">
        <v>130</v>
      </c>
      <c r="Y14" s="80" t="s">
        <v>130</v>
      </c>
      <c r="Z14" s="84" t="s">
        <v>31</v>
      </c>
      <c r="AA14" s="80" t="s">
        <v>30</v>
      </c>
      <c r="AB14" s="79" t="s">
        <v>29</v>
      </c>
      <c r="AC14" s="79" t="s">
        <v>28</v>
      </c>
      <c r="AD14" s="79" t="s">
        <v>31</v>
      </c>
      <c r="AE14" s="78" t="s">
        <v>31</v>
      </c>
      <c r="AF14" s="77" t="s">
        <v>27</v>
      </c>
      <c r="AG14" s="76"/>
      <c r="AH14" s="77" t="s">
        <v>26</v>
      </c>
      <c r="AI14" s="76"/>
    </row>
    <row r="15" spans="1:36" s="51" customFormat="1" ht="14.1" customHeight="1" thickTop="1" thickBot="1">
      <c r="A15" s="74"/>
      <c r="B15" s="73"/>
      <c r="C15" s="72"/>
      <c r="D15" s="72"/>
      <c r="E15" s="72"/>
      <c r="F15" s="72"/>
      <c r="G15" s="72"/>
      <c r="H15" s="73"/>
      <c r="I15" s="73"/>
      <c r="J15" s="72"/>
      <c r="K15" s="72"/>
      <c r="L15" s="72"/>
      <c r="M15" s="73"/>
      <c r="N15" s="72"/>
      <c r="O15" s="72"/>
      <c r="P15" s="74"/>
      <c r="Q15" s="73"/>
      <c r="R15" s="72"/>
      <c r="S15" s="72"/>
      <c r="T15" s="72"/>
      <c r="U15" s="72"/>
      <c r="V15" s="73"/>
      <c r="W15" s="72"/>
      <c r="X15" s="72"/>
      <c r="Y15" s="72"/>
      <c r="Z15" s="72"/>
      <c r="AA15" s="72"/>
      <c r="AB15" s="71"/>
      <c r="AC15" s="71"/>
      <c r="AD15" s="71"/>
      <c r="AE15" s="302"/>
      <c r="AF15" s="301">
        <v>235</v>
      </c>
      <c r="AG15" s="301">
        <v>355</v>
      </c>
      <c r="AH15" s="301">
        <v>235</v>
      </c>
      <c r="AI15" s="300">
        <v>355</v>
      </c>
    </row>
    <row r="16" spans="1:36" s="51" customFormat="1" ht="14.1" customHeight="1" thickTop="1">
      <c r="A16" s="299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99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63"/>
      <c r="AC16" s="63"/>
      <c r="AD16" s="63"/>
      <c r="AE16" s="63"/>
      <c r="AF16" s="63"/>
      <c r="AG16" s="63"/>
      <c r="AH16" s="63"/>
      <c r="AI16" s="63"/>
    </row>
    <row r="17" spans="1:35" s="51" customFormat="1" ht="14.1" customHeight="1">
      <c r="A17" s="299" t="s">
        <v>356</v>
      </c>
      <c r="B17" s="218">
        <v>2.87</v>
      </c>
      <c r="C17" s="218">
        <v>40</v>
      </c>
      <c r="D17" s="218">
        <v>20</v>
      </c>
      <c r="E17" s="218">
        <v>5</v>
      </c>
      <c r="F17" s="218">
        <v>5.5</v>
      </c>
      <c r="G17" s="218">
        <v>5</v>
      </c>
      <c r="H17" s="218">
        <v>2.5</v>
      </c>
      <c r="I17" s="218">
        <v>19</v>
      </c>
      <c r="J17" s="218">
        <v>3.66</v>
      </c>
      <c r="K17" s="218">
        <v>0.15</v>
      </c>
      <c r="L17" s="218">
        <v>51.2</v>
      </c>
      <c r="M17" s="218" t="s">
        <v>19</v>
      </c>
      <c r="N17" s="218" t="s">
        <v>19</v>
      </c>
      <c r="O17" s="218" t="s">
        <v>19</v>
      </c>
      <c r="P17" s="299" t="s">
        <v>355</v>
      </c>
      <c r="Q17" s="218">
        <v>2.87</v>
      </c>
      <c r="R17" s="218">
        <v>7.62</v>
      </c>
      <c r="S17" s="218">
        <v>3.81</v>
      </c>
      <c r="T17" s="218">
        <v>4.91</v>
      </c>
      <c r="U17" s="218">
        <v>1.44</v>
      </c>
      <c r="V17" s="218">
        <v>1.96</v>
      </c>
      <c r="W17" s="218">
        <v>1.1499999999999999</v>
      </c>
      <c r="X17" s="218">
        <v>0.86</v>
      </c>
      <c r="Y17" s="218">
        <v>1.65</v>
      </c>
      <c r="Z17" s="218">
        <v>0.56000000000000005</v>
      </c>
      <c r="AA17" s="218">
        <v>13.4</v>
      </c>
      <c r="AB17" s="63">
        <v>0.39</v>
      </c>
      <c r="AC17" s="63">
        <v>3.0000000000000001E-3</v>
      </c>
      <c r="AD17" s="63">
        <v>0.67</v>
      </c>
      <c r="AE17" s="63">
        <v>1.03</v>
      </c>
      <c r="AF17" s="63"/>
      <c r="AG17" s="63"/>
      <c r="AH17" s="63"/>
      <c r="AI17" s="63"/>
    </row>
    <row r="18" spans="1:35" s="51" customFormat="1" ht="14.1" customHeight="1">
      <c r="A18" s="299" t="s">
        <v>354</v>
      </c>
      <c r="B18" s="218">
        <v>3.86</v>
      </c>
      <c r="C18" s="218">
        <v>50</v>
      </c>
      <c r="D18" s="218">
        <v>25</v>
      </c>
      <c r="E18" s="218">
        <v>5</v>
      </c>
      <c r="F18" s="218">
        <v>6</v>
      </c>
      <c r="G18" s="218">
        <v>6</v>
      </c>
      <c r="H18" s="218">
        <v>3</v>
      </c>
      <c r="I18" s="218">
        <v>26</v>
      </c>
      <c r="J18" s="218">
        <v>4.92</v>
      </c>
      <c r="K18" s="218">
        <v>0.18</v>
      </c>
      <c r="L18" s="218">
        <v>48.22</v>
      </c>
      <c r="M18" s="218" t="s">
        <v>19</v>
      </c>
      <c r="N18" s="218" t="s">
        <v>19</v>
      </c>
      <c r="O18" s="218" t="s">
        <v>19</v>
      </c>
      <c r="P18" s="299" t="s">
        <v>353</v>
      </c>
      <c r="Q18" s="218">
        <v>3.86</v>
      </c>
      <c r="R18" s="218">
        <v>16.899999999999999</v>
      </c>
      <c r="S18" s="218">
        <v>6.76</v>
      </c>
      <c r="T18" s="218">
        <v>8.52</v>
      </c>
      <c r="U18" s="218">
        <v>1.85</v>
      </c>
      <c r="V18" s="218">
        <v>2.52</v>
      </c>
      <c r="W18" s="218">
        <v>2.5</v>
      </c>
      <c r="X18" s="218">
        <v>1.48</v>
      </c>
      <c r="Y18" s="218">
        <v>2.84</v>
      </c>
      <c r="Z18" s="218">
        <v>0.71</v>
      </c>
      <c r="AA18" s="218">
        <v>14.6</v>
      </c>
      <c r="AB18" s="63">
        <v>0.59</v>
      </c>
      <c r="AC18" s="63">
        <v>8.9999999999999993E-3</v>
      </c>
      <c r="AD18" s="63">
        <v>0.81</v>
      </c>
      <c r="AE18" s="63">
        <v>1.36</v>
      </c>
      <c r="AF18" s="63"/>
      <c r="AG18" s="63"/>
      <c r="AH18" s="63"/>
      <c r="AI18" s="63"/>
    </row>
    <row r="19" spans="1:35" s="51" customFormat="1" ht="14.1" customHeight="1">
      <c r="A19" s="299" t="s">
        <v>352</v>
      </c>
      <c r="B19" s="218">
        <v>5.07</v>
      </c>
      <c r="C19" s="218">
        <v>60</v>
      </c>
      <c r="D19" s="218">
        <v>30</v>
      </c>
      <c r="E19" s="218">
        <v>6</v>
      </c>
      <c r="F19" s="218">
        <v>6</v>
      </c>
      <c r="G19" s="218">
        <v>6</v>
      </c>
      <c r="H19" s="218">
        <v>3</v>
      </c>
      <c r="I19" s="218">
        <v>36</v>
      </c>
      <c r="J19" s="218">
        <v>6.46</v>
      </c>
      <c r="K19" s="218">
        <v>0.22</v>
      </c>
      <c r="L19" s="218">
        <v>44.06</v>
      </c>
      <c r="M19" s="218" t="s">
        <v>19</v>
      </c>
      <c r="N19" s="218" t="s">
        <v>19</v>
      </c>
      <c r="O19" s="218" t="s">
        <v>19</v>
      </c>
      <c r="P19" s="299" t="s">
        <v>351</v>
      </c>
      <c r="Q19" s="218">
        <v>5.07</v>
      </c>
      <c r="R19" s="218">
        <v>31.7</v>
      </c>
      <c r="S19" s="218">
        <v>10.56</v>
      </c>
      <c r="T19" s="218">
        <v>13.3</v>
      </c>
      <c r="U19" s="218">
        <v>2.21</v>
      </c>
      <c r="V19" s="218">
        <v>3.54</v>
      </c>
      <c r="W19" s="218">
        <v>4.53</v>
      </c>
      <c r="X19" s="218">
        <v>2.16</v>
      </c>
      <c r="Y19" s="218">
        <v>4.1900000000000004</v>
      </c>
      <c r="Z19" s="218">
        <v>0.84</v>
      </c>
      <c r="AA19" s="218">
        <v>15.8</v>
      </c>
      <c r="AB19" s="63">
        <v>0.89</v>
      </c>
      <c r="AC19" s="63">
        <v>2.4E-2</v>
      </c>
      <c r="AD19" s="63">
        <v>0.9</v>
      </c>
      <c r="AE19" s="63">
        <v>1.52</v>
      </c>
      <c r="AF19" s="63"/>
      <c r="AG19" s="63"/>
      <c r="AH19" s="63"/>
      <c r="AI19" s="63"/>
    </row>
    <row r="20" spans="1:35" s="51" customFormat="1" ht="14.1" customHeight="1">
      <c r="A20" s="299" t="s">
        <v>350</v>
      </c>
      <c r="B20" s="218">
        <v>7.09</v>
      </c>
      <c r="C20" s="218">
        <v>65</v>
      </c>
      <c r="D20" s="218">
        <v>42</v>
      </c>
      <c r="E20" s="218">
        <v>5.5</v>
      </c>
      <c r="F20" s="218">
        <v>7.5</v>
      </c>
      <c r="G20" s="218">
        <v>7.5</v>
      </c>
      <c r="H20" s="218">
        <v>4</v>
      </c>
      <c r="I20" s="218">
        <v>34</v>
      </c>
      <c r="J20" s="218">
        <v>9.0299999999999994</v>
      </c>
      <c r="K20" s="218">
        <v>0.28000000000000003</v>
      </c>
      <c r="L20" s="218">
        <v>39.58</v>
      </c>
      <c r="M20" s="218" t="s">
        <v>19</v>
      </c>
      <c r="N20" s="218" t="s">
        <v>19</v>
      </c>
      <c r="O20" s="218" t="s">
        <v>19</v>
      </c>
      <c r="P20" s="299" t="s">
        <v>349</v>
      </c>
      <c r="Q20" s="218">
        <v>7.09</v>
      </c>
      <c r="R20" s="218">
        <v>57.7</v>
      </c>
      <c r="S20" s="218">
        <v>17.77</v>
      </c>
      <c r="T20" s="218">
        <v>21.7</v>
      </c>
      <c r="U20" s="218">
        <v>2.5299999999999998</v>
      </c>
      <c r="V20" s="218">
        <v>3.68</v>
      </c>
      <c r="W20" s="218">
        <v>14.1</v>
      </c>
      <c r="X20" s="218">
        <v>5.0599999999999996</v>
      </c>
      <c r="Y20" s="218">
        <v>9.3800000000000008</v>
      </c>
      <c r="Z20" s="218">
        <v>1.25</v>
      </c>
      <c r="AA20" s="218">
        <v>18</v>
      </c>
      <c r="AB20" s="63">
        <v>1.61</v>
      </c>
      <c r="AC20" s="63">
        <v>8.2000000000000003E-2</v>
      </c>
      <c r="AD20" s="63">
        <v>1.39</v>
      </c>
      <c r="AE20" s="63">
        <v>2.58</v>
      </c>
      <c r="AF20" s="63"/>
      <c r="AG20" s="63"/>
      <c r="AH20" s="63"/>
      <c r="AI20" s="63"/>
    </row>
    <row r="21" spans="1:35" s="51" customFormat="1" ht="14.1" customHeight="1">
      <c r="A21" s="299" t="s">
        <v>348</v>
      </c>
      <c r="B21" s="218">
        <v>8.65</v>
      </c>
      <c r="C21" s="218">
        <v>80</v>
      </c>
      <c r="D21" s="218">
        <v>45</v>
      </c>
      <c r="E21" s="218">
        <v>6</v>
      </c>
      <c r="F21" s="218">
        <v>8</v>
      </c>
      <c r="G21" s="218">
        <v>8</v>
      </c>
      <c r="H21" s="218">
        <v>4</v>
      </c>
      <c r="I21" s="218">
        <v>11.02</v>
      </c>
      <c r="J21" s="218">
        <v>47</v>
      </c>
      <c r="K21" s="218" t="s">
        <v>19</v>
      </c>
      <c r="L21" s="218" t="s">
        <v>19</v>
      </c>
      <c r="M21" s="218" t="s">
        <v>19</v>
      </c>
      <c r="N21" s="218">
        <v>0.32100000000000001</v>
      </c>
      <c r="O21" s="218">
        <v>37.1</v>
      </c>
      <c r="P21" s="299" t="s">
        <v>347</v>
      </c>
      <c r="Q21" s="218">
        <v>8.65</v>
      </c>
      <c r="R21" s="218">
        <v>106</v>
      </c>
      <c r="S21" s="218">
        <v>26.6</v>
      </c>
      <c r="T21" s="218">
        <v>32.299999999999997</v>
      </c>
      <c r="U21" s="218">
        <v>3.1</v>
      </c>
      <c r="V21" s="218">
        <v>4.9000000000000004</v>
      </c>
      <c r="W21" s="218">
        <v>19.399999999999999</v>
      </c>
      <c r="X21" s="218">
        <v>6.38</v>
      </c>
      <c r="Y21" s="218">
        <v>11.9</v>
      </c>
      <c r="Z21" s="218">
        <v>1.33</v>
      </c>
      <c r="AA21" s="218">
        <v>19.399999999999999</v>
      </c>
      <c r="AB21" s="63">
        <v>2.2000000000000002</v>
      </c>
      <c r="AC21" s="63">
        <v>0.18</v>
      </c>
      <c r="AD21" s="63">
        <v>1.42</v>
      </c>
      <c r="AE21" s="63">
        <v>2.65</v>
      </c>
      <c r="AF21" s="63"/>
      <c r="AG21" s="63"/>
      <c r="AH21" s="63"/>
      <c r="AI21" s="63"/>
    </row>
    <row r="22" spans="1:35" s="60" customFormat="1" ht="14.1" customHeight="1">
      <c r="A22" s="48" t="s">
        <v>346</v>
      </c>
      <c r="B22" s="46">
        <v>10.6</v>
      </c>
      <c r="C22" s="45">
        <v>100</v>
      </c>
      <c r="D22" s="45">
        <v>50</v>
      </c>
      <c r="E22" s="45">
        <v>6</v>
      </c>
      <c r="F22" s="45">
        <v>8.5</v>
      </c>
      <c r="G22" s="45">
        <v>8.5</v>
      </c>
      <c r="H22" s="46">
        <v>4.5</v>
      </c>
      <c r="I22" s="46">
        <v>13.5</v>
      </c>
      <c r="J22" s="45">
        <v>64</v>
      </c>
      <c r="K22" s="45" t="s">
        <v>19</v>
      </c>
      <c r="L22" s="44" t="s">
        <v>19</v>
      </c>
      <c r="M22" s="47" t="s">
        <v>19</v>
      </c>
      <c r="N22" s="45">
        <v>0.372</v>
      </c>
      <c r="O22" s="45">
        <v>35.1</v>
      </c>
      <c r="P22" s="48" t="s">
        <v>346</v>
      </c>
      <c r="Q22" s="46">
        <v>10.6</v>
      </c>
      <c r="R22" s="45">
        <v>206</v>
      </c>
      <c r="S22" s="45">
        <v>41.2</v>
      </c>
      <c r="T22" s="45">
        <v>49</v>
      </c>
      <c r="U22" s="45">
        <v>3.91</v>
      </c>
      <c r="V22" s="46">
        <v>6.46</v>
      </c>
      <c r="W22" s="45">
        <v>29.3</v>
      </c>
      <c r="X22" s="45">
        <v>8.49</v>
      </c>
      <c r="Y22" s="45">
        <v>16.2</v>
      </c>
      <c r="Z22" s="45">
        <v>1.47</v>
      </c>
      <c r="AA22" s="45">
        <v>20.3</v>
      </c>
      <c r="AB22" s="39">
        <v>2.81</v>
      </c>
      <c r="AC22" s="39">
        <v>0.41</v>
      </c>
      <c r="AD22" s="39">
        <v>1.55</v>
      </c>
      <c r="AE22" s="39">
        <v>2.93</v>
      </c>
      <c r="AF22" s="40">
        <v>1</v>
      </c>
      <c r="AG22" s="39">
        <v>1</v>
      </c>
      <c r="AH22" s="308">
        <v>1</v>
      </c>
      <c r="AI22" s="37">
        <v>1</v>
      </c>
    </row>
    <row r="23" spans="1:35" s="51" customFormat="1" ht="14.1" customHeight="1">
      <c r="A23" s="24" t="s">
        <v>345</v>
      </c>
      <c r="B23" s="23">
        <v>13.4</v>
      </c>
      <c r="C23" s="22">
        <v>120</v>
      </c>
      <c r="D23" s="22">
        <v>55</v>
      </c>
      <c r="E23" s="22">
        <v>7</v>
      </c>
      <c r="F23" s="22">
        <v>9</v>
      </c>
      <c r="G23" s="22">
        <v>9</v>
      </c>
      <c r="H23" s="23">
        <v>4.5</v>
      </c>
      <c r="I23" s="53">
        <v>17</v>
      </c>
      <c r="J23" s="22">
        <v>82</v>
      </c>
      <c r="K23" s="22" t="s">
        <v>19</v>
      </c>
      <c r="L23" s="29" t="s">
        <v>19</v>
      </c>
      <c r="M23" s="32" t="s">
        <v>19</v>
      </c>
      <c r="N23" s="22">
        <v>0.434</v>
      </c>
      <c r="O23" s="22">
        <v>32.520000000000003</v>
      </c>
      <c r="P23" s="24" t="s">
        <v>345</v>
      </c>
      <c r="Q23" s="23">
        <v>13.4</v>
      </c>
      <c r="R23" s="22">
        <v>364</v>
      </c>
      <c r="S23" s="22">
        <v>60.7</v>
      </c>
      <c r="T23" s="22">
        <v>72.599999999999994</v>
      </c>
      <c r="U23" s="22">
        <v>4.62</v>
      </c>
      <c r="V23" s="23">
        <v>8.8000000000000007</v>
      </c>
      <c r="W23" s="22">
        <v>43.2</v>
      </c>
      <c r="X23" s="22">
        <v>11.1</v>
      </c>
      <c r="Y23" s="22">
        <v>21.2</v>
      </c>
      <c r="Z23" s="22">
        <v>1.59</v>
      </c>
      <c r="AA23" s="22">
        <v>22.2</v>
      </c>
      <c r="AB23" s="21">
        <v>4.1500000000000004</v>
      </c>
      <c r="AC23" s="21">
        <v>0.9</v>
      </c>
      <c r="AD23" s="21">
        <v>1.6</v>
      </c>
      <c r="AE23" s="21">
        <v>3.03</v>
      </c>
      <c r="AF23" s="28">
        <v>1</v>
      </c>
      <c r="AG23" s="21">
        <v>1</v>
      </c>
      <c r="AH23" s="307">
        <v>1</v>
      </c>
      <c r="AI23" s="26">
        <v>1</v>
      </c>
    </row>
    <row r="24" spans="1:35" s="298" customFormat="1" ht="13.5" customHeight="1">
      <c r="A24" s="48" t="s">
        <v>344</v>
      </c>
      <c r="B24" s="52">
        <v>16</v>
      </c>
      <c r="C24" s="45">
        <v>140</v>
      </c>
      <c r="D24" s="45">
        <v>60</v>
      </c>
      <c r="E24" s="45">
        <v>7</v>
      </c>
      <c r="F24" s="45">
        <v>10</v>
      </c>
      <c r="G24" s="45">
        <v>10</v>
      </c>
      <c r="H24" s="46">
        <v>5</v>
      </c>
      <c r="I24" s="46">
        <v>20.399999999999999</v>
      </c>
      <c r="J24" s="45">
        <v>98</v>
      </c>
      <c r="K24" s="45" t="s">
        <v>9</v>
      </c>
      <c r="L24" s="44">
        <v>33</v>
      </c>
      <c r="M24" s="47">
        <v>37</v>
      </c>
      <c r="N24" s="45">
        <v>0.48899999999999999</v>
      </c>
      <c r="O24" s="45">
        <v>30.54</v>
      </c>
      <c r="P24" s="48" t="s">
        <v>344</v>
      </c>
      <c r="Q24" s="52">
        <v>16</v>
      </c>
      <c r="R24" s="45">
        <v>605</v>
      </c>
      <c r="S24" s="45">
        <v>86.4</v>
      </c>
      <c r="T24" s="45">
        <v>103</v>
      </c>
      <c r="U24" s="45">
        <v>5.45</v>
      </c>
      <c r="V24" s="46">
        <v>10.41</v>
      </c>
      <c r="W24" s="45">
        <v>62.7</v>
      </c>
      <c r="X24" s="45">
        <v>14.8</v>
      </c>
      <c r="Y24" s="45">
        <v>28.3</v>
      </c>
      <c r="Z24" s="45">
        <v>1.75</v>
      </c>
      <c r="AA24" s="45">
        <v>23.9</v>
      </c>
      <c r="AB24" s="39">
        <v>5.68</v>
      </c>
      <c r="AC24" s="39">
        <v>1.8</v>
      </c>
      <c r="AD24" s="39">
        <v>1.75</v>
      </c>
      <c r="AE24" s="39">
        <v>3.37</v>
      </c>
      <c r="AF24" s="40">
        <v>1</v>
      </c>
      <c r="AG24" s="39">
        <v>1</v>
      </c>
      <c r="AH24" s="308">
        <v>1</v>
      </c>
      <c r="AI24" s="37">
        <v>1</v>
      </c>
    </row>
    <row r="25" spans="1:35" s="10" customFormat="1" ht="13.5" customHeight="1">
      <c r="A25" s="24" t="s">
        <v>343</v>
      </c>
      <c r="B25" s="23">
        <v>18.8</v>
      </c>
      <c r="C25" s="22">
        <v>160</v>
      </c>
      <c r="D25" s="22">
        <v>65</v>
      </c>
      <c r="E25" s="22">
        <v>7.5</v>
      </c>
      <c r="F25" s="22">
        <v>10.5</v>
      </c>
      <c r="G25" s="22">
        <v>10.5</v>
      </c>
      <c r="H25" s="23">
        <v>5.5</v>
      </c>
      <c r="I25" s="53">
        <v>24</v>
      </c>
      <c r="J25" s="22">
        <v>115</v>
      </c>
      <c r="K25" s="22" t="s">
        <v>9</v>
      </c>
      <c r="L25" s="29">
        <v>34</v>
      </c>
      <c r="M25" s="32">
        <v>42</v>
      </c>
      <c r="N25" s="22">
        <v>0.54600000000000004</v>
      </c>
      <c r="O25" s="22">
        <v>28.98</v>
      </c>
      <c r="P25" s="24" t="s">
        <v>343</v>
      </c>
      <c r="Q25" s="23">
        <v>18.8</v>
      </c>
      <c r="R25" s="22">
        <v>925</v>
      </c>
      <c r="S25" s="22">
        <v>116</v>
      </c>
      <c r="T25" s="22">
        <v>138</v>
      </c>
      <c r="U25" s="22">
        <v>6.21</v>
      </c>
      <c r="V25" s="23">
        <v>12.6</v>
      </c>
      <c r="W25" s="22">
        <v>85.3</v>
      </c>
      <c r="X25" s="22">
        <v>18.3</v>
      </c>
      <c r="Y25" s="22">
        <v>35.200000000000003</v>
      </c>
      <c r="Z25" s="22">
        <v>1.89</v>
      </c>
      <c r="AA25" s="22">
        <v>25.3</v>
      </c>
      <c r="AB25" s="21">
        <v>7.39</v>
      </c>
      <c r="AC25" s="21">
        <v>3.26</v>
      </c>
      <c r="AD25" s="21">
        <v>1.84</v>
      </c>
      <c r="AE25" s="21">
        <v>3.56</v>
      </c>
      <c r="AF25" s="28">
        <v>1</v>
      </c>
      <c r="AG25" s="21">
        <v>1</v>
      </c>
      <c r="AH25" s="307">
        <v>1</v>
      </c>
      <c r="AI25" s="26">
        <v>1</v>
      </c>
    </row>
    <row r="26" spans="1:35" s="239" customFormat="1" ht="12">
      <c r="A26" s="48" t="s">
        <v>342</v>
      </c>
      <c r="B26" s="52">
        <v>22</v>
      </c>
      <c r="C26" s="45">
        <v>180</v>
      </c>
      <c r="D26" s="45">
        <v>70</v>
      </c>
      <c r="E26" s="45">
        <v>8</v>
      </c>
      <c r="F26" s="45">
        <v>11</v>
      </c>
      <c r="G26" s="45">
        <v>11</v>
      </c>
      <c r="H26" s="46">
        <v>5.5</v>
      </c>
      <c r="I26" s="52">
        <v>28</v>
      </c>
      <c r="J26" s="45">
        <v>133</v>
      </c>
      <c r="K26" s="45" t="s">
        <v>5</v>
      </c>
      <c r="L26" s="44">
        <v>38</v>
      </c>
      <c r="M26" s="47">
        <v>41</v>
      </c>
      <c r="N26" s="45">
        <v>0.61099999999999999</v>
      </c>
      <c r="O26" s="45">
        <v>27.8</v>
      </c>
      <c r="P26" s="48" t="s">
        <v>342</v>
      </c>
      <c r="Q26" s="52">
        <v>22</v>
      </c>
      <c r="R26" s="45">
        <v>1350</v>
      </c>
      <c r="S26" s="45">
        <v>150</v>
      </c>
      <c r="T26" s="45">
        <v>179</v>
      </c>
      <c r="U26" s="45">
        <v>6.95</v>
      </c>
      <c r="V26" s="46">
        <v>15.09</v>
      </c>
      <c r="W26" s="45">
        <v>114</v>
      </c>
      <c r="X26" s="45">
        <v>22.4</v>
      </c>
      <c r="Y26" s="45">
        <v>42.9</v>
      </c>
      <c r="Z26" s="45">
        <v>2.02</v>
      </c>
      <c r="AA26" s="45">
        <v>26.7</v>
      </c>
      <c r="AB26" s="39">
        <v>9.5500000000000007</v>
      </c>
      <c r="AC26" s="39">
        <v>5.57</v>
      </c>
      <c r="AD26" s="39">
        <v>1.92</v>
      </c>
      <c r="AE26" s="39">
        <v>3.75</v>
      </c>
      <c r="AF26" s="40">
        <v>1</v>
      </c>
      <c r="AG26" s="39">
        <v>1</v>
      </c>
      <c r="AH26" s="308">
        <v>1</v>
      </c>
      <c r="AI26" s="37">
        <v>1</v>
      </c>
    </row>
    <row r="27" spans="1:35" s="159" customFormat="1" ht="13.5" hidden="1" customHeight="1">
      <c r="A27" s="24"/>
      <c r="B27" s="23"/>
      <c r="C27" s="22"/>
      <c r="D27" s="22"/>
      <c r="E27" s="22"/>
      <c r="F27" s="22"/>
      <c r="G27" s="22"/>
      <c r="H27" s="23"/>
      <c r="I27" s="23"/>
      <c r="J27" s="22"/>
      <c r="K27" s="22"/>
      <c r="L27" s="29"/>
      <c r="M27" s="32"/>
      <c r="N27" s="22"/>
      <c r="O27" s="22"/>
      <c r="P27" s="24"/>
      <c r="Q27" s="23"/>
      <c r="R27" s="22"/>
      <c r="S27" s="22"/>
      <c r="T27" s="22"/>
      <c r="U27" s="22"/>
      <c r="V27" s="23"/>
      <c r="W27" s="22"/>
      <c r="X27" s="22"/>
      <c r="Y27" s="22"/>
      <c r="Z27" s="22"/>
      <c r="AA27" s="22"/>
      <c r="AB27" s="21"/>
      <c r="AC27" s="21"/>
      <c r="AD27" s="21"/>
      <c r="AE27" s="21"/>
      <c r="AF27" s="28"/>
      <c r="AG27" s="21"/>
      <c r="AH27" s="307"/>
      <c r="AI27" s="26"/>
    </row>
    <row r="28" spans="1:35" s="298" customFormat="1" ht="13.5" customHeight="1">
      <c r="A28" s="48" t="s">
        <v>341</v>
      </c>
      <c r="B28" s="46">
        <v>25.3</v>
      </c>
      <c r="C28" s="45">
        <v>200</v>
      </c>
      <c r="D28" s="45">
        <v>75</v>
      </c>
      <c r="E28" s="45">
        <v>8.5</v>
      </c>
      <c r="F28" s="45">
        <v>11.5</v>
      </c>
      <c r="G28" s="45">
        <v>11.5</v>
      </c>
      <c r="H28" s="46">
        <v>6</v>
      </c>
      <c r="I28" s="46">
        <v>32.200000000000003</v>
      </c>
      <c r="J28" s="45">
        <v>151</v>
      </c>
      <c r="K28" s="45" t="s">
        <v>5</v>
      </c>
      <c r="L28" s="44">
        <v>39</v>
      </c>
      <c r="M28" s="47">
        <v>46</v>
      </c>
      <c r="N28" s="45">
        <v>0.66100000000000003</v>
      </c>
      <c r="O28" s="45">
        <v>26.15</v>
      </c>
      <c r="P28" s="48" t="s">
        <v>341</v>
      </c>
      <c r="Q28" s="46">
        <v>25.3</v>
      </c>
      <c r="R28" s="45">
        <v>1910</v>
      </c>
      <c r="S28" s="45">
        <v>191</v>
      </c>
      <c r="T28" s="45">
        <v>228</v>
      </c>
      <c r="U28" s="45">
        <v>7.7</v>
      </c>
      <c r="V28" s="46">
        <v>17.71</v>
      </c>
      <c r="W28" s="45">
        <v>148</v>
      </c>
      <c r="X28" s="45">
        <v>27</v>
      </c>
      <c r="Y28" s="45">
        <v>51.8</v>
      </c>
      <c r="Z28" s="45">
        <v>2.14</v>
      </c>
      <c r="AA28" s="45">
        <v>28.1</v>
      </c>
      <c r="AB28" s="39">
        <v>11.9</v>
      </c>
      <c r="AC28" s="39">
        <v>9.07</v>
      </c>
      <c r="AD28" s="39">
        <v>2.0099999999999998</v>
      </c>
      <c r="AE28" s="39">
        <v>3.94</v>
      </c>
      <c r="AF28" s="40">
        <v>1</v>
      </c>
      <c r="AG28" s="39">
        <v>1</v>
      </c>
      <c r="AH28" s="308">
        <v>1</v>
      </c>
      <c r="AI28" s="37">
        <v>1</v>
      </c>
    </row>
    <row r="29" spans="1:35" s="218" customFormat="1" ht="13.5" customHeight="1">
      <c r="A29" s="24" t="s">
        <v>340</v>
      </c>
      <c r="B29" s="23">
        <v>29.4</v>
      </c>
      <c r="C29" s="22">
        <v>220</v>
      </c>
      <c r="D29" s="22">
        <v>80</v>
      </c>
      <c r="E29" s="22">
        <v>9</v>
      </c>
      <c r="F29" s="22">
        <v>12.5</v>
      </c>
      <c r="G29" s="22">
        <v>12.5</v>
      </c>
      <c r="H29" s="23">
        <v>6.5</v>
      </c>
      <c r="I29" s="23">
        <v>37.4</v>
      </c>
      <c r="J29" s="22">
        <v>167</v>
      </c>
      <c r="K29" s="22" t="s">
        <v>5</v>
      </c>
      <c r="L29" s="29">
        <v>40</v>
      </c>
      <c r="M29" s="32">
        <v>51</v>
      </c>
      <c r="N29" s="22">
        <v>0.71799999999999997</v>
      </c>
      <c r="O29" s="22">
        <v>24.46</v>
      </c>
      <c r="P29" s="24" t="s">
        <v>340</v>
      </c>
      <c r="Q29" s="23">
        <v>29.4</v>
      </c>
      <c r="R29" s="22">
        <v>2690</v>
      </c>
      <c r="S29" s="22">
        <v>245</v>
      </c>
      <c r="T29" s="22">
        <v>292</v>
      </c>
      <c r="U29" s="22">
        <v>8.48</v>
      </c>
      <c r="V29" s="23">
        <v>20.62</v>
      </c>
      <c r="W29" s="22">
        <v>197</v>
      </c>
      <c r="X29" s="22">
        <v>33.6</v>
      </c>
      <c r="Y29" s="22">
        <v>64.099999999999994</v>
      </c>
      <c r="Z29" s="22">
        <v>2.2999999999999998</v>
      </c>
      <c r="AA29" s="22">
        <v>30.3</v>
      </c>
      <c r="AB29" s="21">
        <v>16</v>
      </c>
      <c r="AC29" s="21">
        <v>14.6</v>
      </c>
      <c r="AD29" s="21">
        <v>2.14</v>
      </c>
      <c r="AE29" s="21">
        <v>4.2</v>
      </c>
      <c r="AF29" s="28">
        <v>1</v>
      </c>
      <c r="AG29" s="21">
        <v>1</v>
      </c>
      <c r="AH29" s="307">
        <v>1</v>
      </c>
      <c r="AI29" s="26">
        <v>1</v>
      </c>
    </row>
    <row r="30" spans="1:35" s="295" customFormat="1" ht="13.5" customHeight="1">
      <c r="A30" s="48" t="s">
        <v>339</v>
      </c>
      <c r="B30" s="46">
        <v>33.200000000000003</v>
      </c>
      <c r="C30" s="45">
        <v>240</v>
      </c>
      <c r="D30" s="45">
        <v>85</v>
      </c>
      <c r="E30" s="45">
        <v>9.5</v>
      </c>
      <c r="F30" s="45">
        <v>13</v>
      </c>
      <c r="G30" s="45">
        <v>13</v>
      </c>
      <c r="H30" s="46">
        <v>6.5</v>
      </c>
      <c r="I30" s="46">
        <v>42.3</v>
      </c>
      <c r="J30" s="45">
        <v>184</v>
      </c>
      <c r="K30" s="45" t="s">
        <v>3</v>
      </c>
      <c r="L30" s="44">
        <v>46</v>
      </c>
      <c r="M30" s="47">
        <v>50</v>
      </c>
      <c r="N30" s="45">
        <v>0.77500000000000002</v>
      </c>
      <c r="O30" s="45">
        <v>23.34</v>
      </c>
      <c r="P30" s="48" t="s">
        <v>339</v>
      </c>
      <c r="Q30" s="46">
        <v>33.200000000000003</v>
      </c>
      <c r="R30" s="45">
        <v>3600</v>
      </c>
      <c r="S30" s="45">
        <v>300</v>
      </c>
      <c r="T30" s="45">
        <v>358</v>
      </c>
      <c r="U30" s="45">
        <v>9.2200000000000006</v>
      </c>
      <c r="V30" s="46">
        <v>23.71</v>
      </c>
      <c r="W30" s="45">
        <v>248</v>
      </c>
      <c r="X30" s="45">
        <v>39.6</v>
      </c>
      <c r="Y30" s="45">
        <v>75.7</v>
      </c>
      <c r="Z30" s="45">
        <v>2.42</v>
      </c>
      <c r="AA30" s="45">
        <v>31.7</v>
      </c>
      <c r="AB30" s="39">
        <v>19.7</v>
      </c>
      <c r="AC30" s="39">
        <v>22.1</v>
      </c>
      <c r="AD30" s="39">
        <v>2.23</v>
      </c>
      <c r="AE30" s="39">
        <v>4.3899999999999997</v>
      </c>
      <c r="AF30" s="40">
        <v>1</v>
      </c>
      <c r="AG30" s="39">
        <v>1</v>
      </c>
      <c r="AH30" s="308">
        <v>1</v>
      </c>
      <c r="AI30" s="37">
        <v>1</v>
      </c>
    </row>
    <row r="31" spans="1:35" s="294" customFormat="1" ht="13.5" customHeight="1">
      <c r="A31" s="24" t="s">
        <v>338</v>
      </c>
      <c r="B31" s="23">
        <v>37.9</v>
      </c>
      <c r="C31" s="22">
        <v>260</v>
      </c>
      <c r="D31" s="22">
        <v>90</v>
      </c>
      <c r="E31" s="22">
        <v>10</v>
      </c>
      <c r="F31" s="22">
        <v>14</v>
      </c>
      <c r="G31" s="22">
        <v>14</v>
      </c>
      <c r="H31" s="23">
        <v>7</v>
      </c>
      <c r="I31" s="23">
        <v>48.3</v>
      </c>
      <c r="J31" s="22">
        <v>200</v>
      </c>
      <c r="K31" s="22" t="s">
        <v>1</v>
      </c>
      <c r="L31" s="29">
        <v>50</v>
      </c>
      <c r="M31" s="32">
        <v>52</v>
      </c>
      <c r="N31" s="22">
        <v>0.83399999999999996</v>
      </c>
      <c r="O31" s="22">
        <v>22</v>
      </c>
      <c r="P31" s="24" t="s">
        <v>338</v>
      </c>
      <c r="Q31" s="23">
        <v>37.9</v>
      </c>
      <c r="R31" s="22">
        <v>4820</v>
      </c>
      <c r="S31" s="22">
        <v>371</v>
      </c>
      <c r="T31" s="22">
        <v>442</v>
      </c>
      <c r="U31" s="22">
        <v>9.99</v>
      </c>
      <c r="V31" s="23">
        <v>27.12</v>
      </c>
      <c r="W31" s="22">
        <v>317</v>
      </c>
      <c r="X31" s="22">
        <v>47.7</v>
      </c>
      <c r="Y31" s="22">
        <v>91.6</v>
      </c>
      <c r="Z31" s="22">
        <v>2.56</v>
      </c>
      <c r="AA31" s="22">
        <v>33.9</v>
      </c>
      <c r="AB31" s="21">
        <v>25.5</v>
      </c>
      <c r="AC31" s="21">
        <v>33.299999999999997</v>
      </c>
      <c r="AD31" s="21">
        <v>2.36</v>
      </c>
      <c r="AE31" s="21">
        <v>4.66</v>
      </c>
      <c r="AF31" s="28">
        <v>1</v>
      </c>
      <c r="AG31" s="21">
        <v>1</v>
      </c>
      <c r="AH31" s="307">
        <v>1</v>
      </c>
      <c r="AI31" s="26">
        <v>1</v>
      </c>
    </row>
    <row r="32" spans="1:35" s="295" customFormat="1" ht="13.5" customHeight="1">
      <c r="A32" s="48" t="s">
        <v>337</v>
      </c>
      <c r="B32" s="46">
        <v>41.8</v>
      </c>
      <c r="C32" s="45">
        <v>280</v>
      </c>
      <c r="D32" s="45">
        <v>95</v>
      </c>
      <c r="E32" s="45">
        <v>10</v>
      </c>
      <c r="F32" s="45">
        <v>15</v>
      </c>
      <c r="G32" s="45">
        <v>15</v>
      </c>
      <c r="H32" s="46">
        <v>7.5</v>
      </c>
      <c r="I32" s="46">
        <v>53.3</v>
      </c>
      <c r="J32" s="45">
        <v>216</v>
      </c>
      <c r="K32" s="45" t="s">
        <v>1</v>
      </c>
      <c r="L32" s="44">
        <v>52</v>
      </c>
      <c r="M32" s="47">
        <v>57</v>
      </c>
      <c r="N32" s="45">
        <v>0.89</v>
      </c>
      <c r="O32" s="45">
        <v>21.27</v>
      </c>
      <c r="P32" s="48" t="s">
        <v>337</v>
      </c>
      <c r="Q32" s="46">
        <v>41.8</v>
      </c>
      <c r="R32" s="45">
        <v>6280</v>
      </c>
      <c r="S32" s="45">
        <v>448</v>
      </c>
      <c r="T32" s="45">
        <v>532</v>
      </c>
      <c r="U32" s="45">
        <v>10.9</v>
      </c>
      <c r="V32" s="46">
        <v>29.28</v>
      </c>
      <c r="W32" s="45">
        <v>399</v>
      </c>
      <c r="X32" s="45">
        <v>57.2</v>
      </c>
      <c r="Y32" s="45">
        <v>109</v>
      </c>
      <c r="Z32" s="45">
        <v>2.74</v>
      </c>
      <c r="AA32" s="45">
        <v>35.6</v>
      </c>
      <c r="AB32" s="39">
        <v>31</v>
      </c>
      <c r="AC32" s="39">
        <v>48.5</v>
      </c>
      <c r="AD32" s="39">
        <v>2.5299999999999998</v>
      </c>
      <c r="AE32" s="39">
        <v>5.0199999999999996</v>
      </c>
      <c r="AF32" s="40">
        <v>1</v>
      </c>
      <c r="AG32" s="39">
        <v>1</v>
      </c>
      <c r="AH32" s="308">
        <v>1</v>
      </c>
      <c r="AI32" s="37">
        <v>1</v>
      </c>
    </row>
    <row r="33" spans="1:35" s="294" customFormat="1" ht="13.5" hidden="1" customHeight="1">
      <c r="A33" s="24"/>
      <c r="B33" s="23"/>
      <c r="C33" s="22"/>
      <c r="D33" s="22"/>
      <c r="E33" s="22"/>
      <c r="F33" s="22"/>
      <c r="G33" s="22"/>
      <c r="H33" s="23"/>
      <c r="I33" s="23"/>
      <c r="J33" s="22"/>
      <c r="K33" s="22"/>
      <c r="L33" s="29"/>
      <c r="M33" s="32"/>
      <c r="N33" s="22"/>
      <c r="O33" s="22"/>
      <c r="P33" s="24"/>
      <c r="Q33" s="23"/>
      <c r="R33" s="22"/>
      <c r="S33" s="22"/>
      <c r="T33" s="22"/>
      <c r="U33" s="22"/>
      <c r="V33" s="23"/>
      <c r="W33" s="22"/>
      <c r="X33" s="22"/>
      <c r="Y33" s="22"/>
      <c r="Z33" s="22"/>
      <c r="AA33" s="22"/>
      <c r="AB33" s="21"/>
      <c r="AC33" s="21"/>
      <c r="AD33" s="21"/>
      <c r="AE33" s="21"/>
      <c r="AF33" s="28"/>
      <c r="AG33" s="21"/>
      <c r="AH33" s="307"/>
      <c r="AI33" s="26"/>
    </row>
    <row r="34" spans="1:35" s="295" customFormat="1" ht="13.5" customHeight="1">
      <c r="A34" s="48" t="s">
        <v>336</v>
      </c>
      <c r="B34" s="46">
        <v>46.2</v>
      </c>
      <c r="C34" s="45">
        <v>300</v>
      </c>
      <c r="D34" s="45">
        <v>100</v>
      </c>
      <c r="E34" s="45">
        <v>10</v>
      </c>
      <c r="F34" s="45">
        <v>16</v>
      </c>
      <c r="G34" s="45">
        <v>16</v>
      </c>
      <c r="H34" s="46">
        <v>8</v>
      </c>
      <c r="I34" s="46">
        <v>58.8</v>
      </c>
      <c r="J34" s="45">
        <v>232</v>
      </c>
      <c r="K34" s="45" t="s">
        <v>81</v>
      </c>
      <c r="L34" s="44">
        <v>55</v>
      </c>
      <c r="M34" s="47">
        <v>59</v>
      </c>
      <c r="N34" s="45">
        <v>0.95</v>
      </c>
      <c r="O34" s="45">
        <v>20.58</v>
      </c>
      <c r="P34" s="48" t="s">
        <v>336</v>
      </c>
      <c r="Q34" s="46">
        <v>46.2</v>
      </c>
      <c r="R34" s="45">
        <v>8030</v>
      </c>
      <c r="S34" s="45">
        <v>535</v>
      </c>
      <c r="T34" s="45">
        <v>632</v>
      </c>
      <c r="U34" s="45">
        <v>11.7</v>
      </c>
      <c r="V34" s="46">
        <v>31.77</v>
      </c>
      <c r="W34" s="45">
        <v>495</v>
      </c>
      <c r="X34" s="45">
        <v>67.8</v>
      </c>
      <c r="Y34" s="45">
        <v>130</v>
      </c>
      <c r="Z34" s="45">
        <v>2.9</v>
      </c>
      <c r="AA34" s="45">
        <v>37.299999999999997</v>
      </c>
      <c r="AB34" s="39">
        <v>37.4</v>
      </c>
      <c r="AC34" s="39">
        <v>69.099999999999994</v>
      </c>
      <c r="AD34" s="39">
        <v>2.7</v>
      </c>
      <c r="AE34" s="39">
        <v>5.41</v>
      </c>
      <c r="AF34" s="40">
        <v>1</v>
      </c>
      <c r="AG34" s="39">
        <v>1</v>
      </c>
      <c r="AH34" s="308">
        <v>1</v>
      </c>
      <c r="AI34" s="37">
        <v>1</v>
      </c>
    </row>
    <row r="35" spans="1:35" s="294" customFormat="1" ht="13.5" customHeight="1">
      <c r="A35" s="24" t="s">
        <v>335</v>
      </c>
      <c r="B35" s="23">
        <v>59.5</v>
      </c>
      <c r="C35" s="22">
        <v>320</v>
      </c>
      <c r="D35" s="22">
        <v>100</v>
      </c>
      <c r="E35" s="22">
        <v>14</v>
      </c>
      <c r="F35" s="22">
        <v>17.5</v>
      </c>
      <c r="G35" s="22">
        <v>17.5</v>
      </c>
      <c r="H35" s="23">
        <v>8.75</v>
      </c>
      <c r="I35" s="23">
        <v>75.8</v>
      </c>
      <c r="J35" s="22">
        <v>246</v>
      </c>
      <c r="K35" s="22" t="s">
        <v>1</v>
      </c>
      <c r="L35" s="29">
        <v>58</v>
      </c>
      <c r="M35" s="32">
        <v>62</v>
      </c>
      <c r="N35" s="22">
        <v>0.98199999999999998</v>
      </c>
      <c r="O35" s="22">
        <v>16.5</v>
      </c>
      <c r="P35" s="24" t="s">
        <v>335</v>
      </c>
      <c r="Q35" s="23">
        <v>59.5</v>
      </c>
      <c r="R35" s="22">
        <v>10870</v>
      </c>
      <c r="S35" s="22">
        <v>679</v>
      </c>
      <c r="T35" s="22">
        <v>826</v>
      </c>
      <c r="U35" s="22">
        <v>12.1</v>
      </c>
      <c r="V35" s="23">
        <v>47.11</v>
      </c>
      <c r="W35" s="22">
        <v>597</v>
      </c>
      <c r="X35" s="22">
        <v>80.599999999999994</v>
      </c>
      <c r="Y35" s="22">
        <v>152</v>
      </c>
      <c r="Z35" s="22">
        <v>2.81</v>
      </c>
      <c r="AA35" s="22">
        <v>43</v>
      </c>
      <c r="AB35" s="21">
        <v>66.7</v>
      </c>
      <c r="AC35" s="21">
        <v>96.1</v>
      </c>
      <c r="AD35" s="21">
        <v>2.6</v>
      </c>
      <c r="AE35" s="21">
        <v>4.82</v>
      </c>
      <c r="AF35" s="28">
        <v>1</v>
      </c>
      <c r="AG35" s="21">
        <v>1</v>
      </c>
      <c r="AH35" s="307">
        <v>1</v>
      </c>
      <c r="AI35" s="26">
        <v>1</v>
      </c>
    </row>
    <row r="36" spans="1:35" s="295" customFormat="1" ht="13.5" customHeight="1">
      <c r="A36" s="48" t="s">
        <v>334</v>
      </c>
      <c r="B36" s="46">
        <v>60.6</v>
      </c>
      <c r="C36" s="45">
        <v>350</v>
      </c>
      <c r="D36" s="45">
        <v>100</v>
      </c>
      <c r="E36" s="45">
        <v>14</v>
      </c>
      <c r="F36" s="45">
        <v>16</v>
      </c>
      <c r="G36" s="45">
        <v>16</v>
      </c>
      <c r="H36" s="46">
        <v>8</v>
      </c>
      <c r="I36" s="46">
        <v>77.3</v>
      </c>
      <c r="J36" s="45">
        <v>282</v>
      </c>
      <c r="K36" s="45" t="s">
        <v>1</v>
      </c>
      <c r="L36" s="44">
        <v>56</v>
      </c>
      <c r="M36" s="47">
        <v>62</v>
      </c>
      <c r="N36" s="45">
        <v>1.0469999999999999</v>
      </c>
      <c r="O36" s="45">
        <v>17.25</v>
      </c>
      <c r="P36" s="48" t="s">
        <v>334</v>
      </c>
      <c r="Q36" s="46">
        <v>60.6</v>
      </c>
      <c r="R36" s="45">
        <v>12840</v>
      </c>
      <c r="S36" s="45">
        <v>734</v>
      </c>
      <c r="T36" s="45">
        <v>918</v>
      </c>
      <c r="U36" s="45">
        <v>12.9</v>
      </c>
      <c r="V36" s="46">
        <v>50.84</v>
      </c>
      <c r="W36" s="45">
        <v>570</v>
      </c>
      <c r="X36" s="45">
        <v>75</v>
      </c>
      <c r="Y36" s="45">
        <v>143</v>
      </c>
      <c r="Z36" s="45">
        <v>2.72</v>
      </c>
      <c r="AA36" s="45">
        <v>40.700000000000003</v>
      </c>
      <c r="AB36" s="39">
        <v>61.2</v>
      </c>
      <c r="AC36" s="39">
        <v>114</v>
      </c>
      <c r="AD36" s="39">
        <v>2.4</v>
      </c>
      <c r="AE36" s="39">
        <v>4.45</v>
      </c>
      <c r="AF36" s="40">
        <v>1</v>
      </c>
      <c r="AG36" s="39">
        <v>1</v>
      </c>
      <c r="AH36" s="308">
        <v>1</v>
      </c>
      <c r="AI36" s="37">
        <v>1</v>
      </c>
    </row>
    <row r="37" spans="1:35" s="294" customFormat="1" ht="13.5" customHeight="1">
      <c r="A37" s="24" t="s">
        <v>333</v>
      </c>
      <c r="B37" s="23">
        <v>63.1</v>
      </c>
      <c r="C37" s="22">
        <v>380</v>
      </c>
      <c r="D37" s="22">
        <v>102</v>
      </c>
      <c r="E37" s="22">
        <v>13.5</v>
      </c>
      <c r="F37" s="22">
        <v>16</v>
      </c>
      <c r="G37" s="22">
        <v>16</v>
      </c>
      <c r="H37" s="23">
        <v>8</v>
      </c>
      <c r="I37" s="23">
        <v>80.400000000000006</v>
      </c>
      <c r="J37" s="22">
        <v>313</v>
      </c>
      <c r="K37" s="22" t="s">
        <v>81</v>
      </c>
      <c r="L37" s="29">
        <v>59</v>
      </c>
      <c r="M37" s="32">
        <v>60</v>
      </c>
      <c r="N37" s="22">
        <v>1.1100000000000001</v>
      </c>
      <c r="O37" s="22">
        <v>17.59</v>
      </c>
      <c r="P37" s="24" t="s">
        <v>333</v>
      </c>
      <c r="Q37" s="23">
        <v>63.1</v>
      </c>
      <c r="R37" s="22">
        <v>15760</v>
      </c>
      <c r="S37" s="22">
        <v>829</v>
      </c>
      <c r="T37" s="22">
        <v>1014</v>
      </c>
      <c r="U37" s="22">
        <v>14</v>
      </c>
      <c r="V37" s="23">
        <v>53.23</v>
      </c>
      <c r="W37" s="22">
        <v>615</v>
      </c>
      <c r="X37" s="22">
        <v>78.7</v>
      </c>
      <c r="Y37" s="22">
        <v>148</v>
      </c>
      <c r="Z37" s="22">
        <v>2.77</v>
      </c>
      <c r="AA37" s="22">
        <v>40.299999999999997</v>
      </c>
      <c r="AB37" s="21">
        <v>59.1</v>
      </c>
      <c r="AC37" s="21">
        <v>146</v>
      </c>
      <c r="AD37" s="21">
        <v>2.38</v>
      </c>
      <c r="AE37" s="21">
        <v>4.58</v>
      </c>
      <c r="AF37" s="28">
        <v>1</v>
      </c>
      <c r="AG37" s="21">
        <v>1</v>
      </c>
      <c r="AH37" s="307">
        <v>1</v>
      </c>
      <c r="AI37" s="26">
        <v>1</v>
      </c>
    </row>
    <row r="38" spans="1:35" s="294" customFormat="1" ht="13.5" hidden="1" customHeight="1">
      <c r="A38" s="24"/>
      <c r="B38" s="23"/>
      <c r="C38" s="22"/>
      <c r="D38" s="22"/>
      <c r="E38" s="22"/>
      <c r="F38" s="22"/>
      <c r="G38" s="22"/>
      <c r="H38" s="23"/>
      <c r="I38" s="23"/>
      <c r="J38" s="22"/>
      <c r="K38" s="22"/>
      <c r="L38" s="29"/>
      <c r="M38" s="32"/>
      <c r="N38" s="22"/>
      <c r="O38" s="22"/>
      <c r="P38" s="24"/>
      <c r="Q38" s="23"/>
      <c r="R38" s="22"/>
      <c r="S38" s="22"/>
      <c r="T38" s="22"/>
      <c r="U38" s="22"/>
      <c r="V38" s="23"/>
      <c r="W38" s="22"/>
      <c r="X38" s="22"/>
      <c r="Y38" s="22"/>
      <c r="Z38" s="22"/>
      <c r="AA38" s="22"/>
      <c r="AB38" s="21"/>
      <c r="AC38" s="21"/>
      <c r="AD38" s="21"/>
      <c r="AE38" s="21"/>
      <c r="AF38" s="28"/>
      <c r="AG38" s="21"/>
      <c r="AH38" s="307"/>
      <c r="AI38" s="26"/>
    </row>
    <row r="39" spans="1:35" s="295" customFormat="1" ht="13.5" customHeight="1">
      <c r="A39" s="48" t="s">
        <v>332</v>
      </c>
      <c r="B39" s="46">
        <v>71.8</v>
      </c>
      <c r="C39" s="45">
        <v>400</v>
      </c>
      <c r="D39" s="45">
        <v>110</v>
      </c>
      <c r="E39" s="45">
        <v>14</v>
      </c>
      <c r="F39" s="45">
        <v>18</v>
      </c>
      <c r="G39" s="45">
        <v>18</v>
      </c>
      <c r="H39" s="46">
        <v>9</v>
      </c>
      <c r="I39" s="46">
        <v>91.5</v>
      </c>
      <c r="J39" s="45">
        <v>324</v>
      </c>
      <c r="K39" s="45" t="s">
        <v>74</v>
      </c>
      <c r="L39" s="44">
        <v>61</v>
      </c>
      <c r="M39" s="47">
        <v>62</v>
      </c>
      <c r="N39" s="45">
        <v>1.1819999999999999</v>
      </c>
      <c r="O39" s="45">
        <v>16.46</v>
      </c>
      <c r="P39" s="48" t="s">
        <v>332</v>
      </c>
      <c r="Q39" s="46">
        <v>71.8</v>
      </c>
      <c r="R39" s="45">
        <v>20350</v>
      </c>
      <c r="S39" s="45">
        <v>1020</v>
      </c>
      <c r="T39" s="45">
        <v>1240</v>
      </c>
      <c r="U39" s="45">
        <v>14.9</v>
      </c>
      <c r="V39" s="46">
        <v>58.55</v>
      </c>
      <c r="W39" s="45">
        <v>846</v>
      </c>
      <c r="X39" s="45">
        <v>102</v>
      </c>
      <c r="Y39" s="45">
        <v>190</v>
      </c>
      <c r="Z39" s="45">
        <v>3.04</v>
      </c>
      <c r="AA39" s="45">
        <v>44</v>
      </c>
      <c r="AB39" s="39">
        <v>81.599999999999994</v>
      </c>
      <c r="AC39" s="39">
        <v>221</v>
      </c>
      <c r="AD39" s="39">
        <v>2.65</v>
      </c>
      <c r="AE39" s="39">
        <v>5.1100000000000003</v>
      </c>
      <c r="AF39" s="40">
        <v>1</v>
      </c>
      <c r="AG39" s="39">
        <v>1</v>
      </c>
      <c r="AH39" s="308">
        <v>1</v>
      </c>
      <c r="AI39" s="37">
        <v>1</v>
      </c>
    </row>
    <row r="40" spans="1:35" s="294" customFormat="1" ht="9.75">
      <c r="A40" s="24"/>
      <c r="B40" s="23"/>
      <c r="C40" s="22"/>
      <c r="D40" s="22"/>
      <c r="E40" s="22"/>
      <c r="F40" s="22"/>
      <c r="G40" s="22"/>
      <c r="H40" s="23"/>
      <c r="I40" s="23"/>
      <c r="J40" s="22"/>
      <c r="K40" s="22"/>
      <c r="L40" s="29"/>
      <c r="M40" s="32"/>
      <c r="N40" s="22"/>
      <c r="O40" s="22"/>
      <c r="P40" s="24"/>
      <c r="Q40" s="23"/>
      <c r="R40" s="22"/>
      <c r="S40" s="22"/>
      <c r="T40" s="22"/>
      <c r="U40" s="22"/>
      <c r="V40" s="23"/>
      <c r="W40" s="22"/>
      <c r="X40" s="22"/>
      <c r="Y40" s="22"/>
      <c r="Z40" s="22"/>
      <c r="AA40" s="22"/>
      <c r="AB40" s="21"/>
      <c r="AC40" s="21"/>
      <c r="AD40" s="21"/>
      <c r="AE40" s="21"/>
      <c r="AF40" s="28"/>
      <c r="AG40" s="21"/>
      <c r="AH40" s="307"/>
      <c r="AI40" s="26"/>
    </row>
    <row r="41" spans="1:35" s="294" customFormat="1" ht="11.25">
      <c r="A41" s="3" t="s">
        <v>331</v>
      </c>
      <c r="B41" s="1">
        <v>7.9</v>
      </c>
      <c r="C41" s="1">
        <v>80</v>
      </c>
      <c r="D41" s="1">
        <v>50</v>
      </c>
      <c r="E41" s="1">
        <v>4</v>
      </c>
      <c r="F41" s="1">
        <v>7</v>
      </c>
      <c r="G41" s="4">
        <v>10</v>
      </c>
      <c r="H41" s="1"/>
      <c r="I41" s="1">
        <v>10.1</v>
      </c>
      <c r="J41" s="1">
        <v>66</v>
      </c>
      <c r="K41" s="1">
        <v>46</v>
      </c>
      <c r="L41" s="1" t="s">
        <v>19</v>
      </c>
      <c r="M41" s="1" t="s">
        <v>19</v>
      </c>
      <c r="N41" s="1" t="s">
        <v>19</v>
      </c>
      <c r="O41" s="1">
        <v>0.34300000000000003</v>
      </c>
      <c r="P41" s="3" t="s">
        <v>331</v>
      </c>
      <c r="Q41" s="1">
        <v>7.9</v>
      </c>
      <c r="R41" s="1">
        <v>107</v>
      </c>
      <c r="S41" s="1">
        <v>26.8</v>
      </c>
      <c r="T41" s="1">
        <v>31.2</v>
      </c>
      <c r="U41" s="1">
        <v>3.26</v>
      </c>
      <c r="V41" s="1">
        <v>4.05</v>
      </c>
      <c r="W41" s="1">
        <v>25.5</v>
      </c>
      <c r="X41" s="1">
        <v>8</v>
      </c>
      <c r="Y41" s="1">
        <v>14.3</v>
      </c>
      <c r="Z41" s="1">
        <v>1.59</v>
      </c>
      <c r="AA41" s="1">
        <v>16.899999999999999</v>
      </c>
      <c r="AB41" s="2">
        <v>1.47</v>
      </c>
      <c r="AC41" s="2">
        <v>0.22</v>
      </c>
      <c r="AD41" s="2">
        <v>1.82</v>
      </c>
      <c r="AE41" s="2">
        <v>3.71</v>
      </c>
      <c r="AF41" s="2"/>
      <c r="AG41" s="2"/>
      <c r="AH41" s="2"/>
      <c r="AI41" s="2"/>
    </row>
    <row r="42" spans="1:35" s="294" customFormat="1" ht="11.25">
      <c r="A42" s="3" t="s">
        <v>330</v>
      </c>
      <c r="B42" s="1">
        <v>9.82</v>
      </c>
      <c r="C42" s="1">
        <v>100</v>
      </c>
      <c r="D42" s="1">
        <v>55</v>
      </c>
      <c r="E42" s="1">
        <v>4.5</v>
      </c>
      <c r="F42" s="1">
        <v>7.5</v>
      </c>
      <c r="G42" s="4">
        <v>10</v>
      </c>
      <c r="H42" s="1"/>
      <c r="I42" s="1">
        <v>12.5</v>
      </c>
      <c r="J42" s="1">
        <v>85</v>
      </c>
      <c r="K42" s="1">
        <v>65</v>
      </c>
      <c r="L42" s="1" t="s">
        <v>329</v>
      </c>
      <c r="M42" s="1">
        <v>35</v>
      </c>
      <c r="N42" s="1">
        <v>36</v>
      </c>
      <c r="O42" s="1">
        <v>0.40200000000000002</v>
      </c>
      <c r="P42" s="3" t="s">
        <v>330</v>
      </c>
      <c r="Q42" s="1">
        <v>9.82</v>
      </c>
      <c r="R42" s="1">
        <v>207</v>
      </c>
      <c r="S42" s="1">
        <v>41.4</v>
      </c>
      <c r="T42" s="1">
        <v>48</v>
      </c>
      <c r="U42" s="1">
        <v>4.07</v>
      </c>
      <c r="V42" s="1">
        <v>5.34</v>
      </c>
      <c r="W42" s="1">
        <v>38.299999999999997</v>
      </c>
      <c r="X42" s="1">
        <v>10.6</v>
      </c>
      <c r="Y42" s="1">
        <v>19.3</v>
      </c>
      <c r="Z42" s="1">
        <v>1.75</v>
      </c>
      <c r="AA42" s="1">
        <v>17.899999999999999</v>
      </c>
      <c r="AB42" s="2">
        <v>2.0099999999999998</v>
      </c>
      <c r="AC42" s="2">
        <v>0.53</v>
      </c>
      <c r="AD42" s="2">
        <v>1.91</v>
      </c>
      <c r="AE42" s="2">
        <v>3.93</v>
      </c>
      <c r="AF42" s="2"/>
      <c r="AG42" s="2"/>
      <c r="AH42" s="2"/>
      <c r="AI42" s="2"/>
    </row>
    <row r="43" spans="1:35" s="294" customFormat="1" ht="11.25">
      <c r="A43" s="3" t="s">
        <v>328</v>
      </c>
      <c r="B43" s="1">
        <v>12.1</v>
      </c>
      <c r="C43" s="1">
        <v>120</v>
      </c>
      <c r="D43" s="1">
        <v>60</v>
      </c>
      <c r="E43" s="1">
        <v>5</v>
      </c>
      <c r="F43" s="1">
        <v>8</v>
      </c>
      <c r="G43" s="4">
        <v>12</v>
      </c>
      <c r="H43" s="1"/>
      <c r="I43" s="1">
        <v>15.4</v>
      </c>
      <c r="J43" s="1">
        <v>104</v>
      </c>
      <c r="K43" s="1">
        <v>80</v>
      </c>
      <c r="L43" s="1" t="s">
        <v>329</v>
      </c>
      <c r="M43" s="1">
        <v>35</v>
      </c>
      <c r="N43" s="1">
        <v>41</v>
      </c>
      <c r="O43" s="1">
        <v>0.46</v>
      </c>
      <c r="P43" s="3" t="s">
        <v>328</v>
      </c>
      <c r="Q43" s="1">
        <v>12.1</v>
      </c>
      <c r="R43" s="1">
        <v>364</v>
      </c>
      <c r="S43" s="1">
        <v>60.6</v>
      </c>
      <c r="T43" s="1">
        <v>70.3</v>
      </c>
      <c r="U43" s="1">
        <v>4.8600000000000003</v>
      </c>
      <c r="V43" s="1">
        <v>7.18</v>
      </c>
      <c r="W43" s="1">
        <v>55.5</v>
      </c>
      <c r="X43" s="1">
        <v>13.8</v>
      </c>
      <c r="Y43" s="1">
        <v>25.3</v>
      </c>
      <c r="Z43" s="1">
        <v>1.9</v>
      </c>
      <c r="AA43" s="1">
        <v>20</v>
      </c>
      <c r="AB43" s="2">
        <v>2.9</v>
      </c>
      <c r="AC43" s="2">
        <v>1.1200000000000001</v>
      </c>
      <c r="AD43" s="2">
        <v>1.98</v>
      </c>
      <c r="AE43" s="2">
        <v>4.12</v>
      </c>
      <c r="AF43" s="2"/>
      <c r="AG43" s="2"/>
      <c r="AH43" s="2"/>
      <c r="AI43" s="2"/>
    </row>
    <row r="44" spans="1:35" s="294" customFormat="1" ht="11.25">
      <c r="A44" s="3" t="s">
        <v>327</v>
      </c>
      <c r="B44" s="1">
        <v>14.5</v>
      </c>
      <c r="C44" s="1">
        <v>140</v>
      </c>
      <c r="D44" s="1">
        <v>65</v>
      </c>
      <c r="E44" s="1">
        <v>5</v>
      </c>
      <c r="F44" s="1">
        <v>9</v>
      </c>
      <c r="G44" s="4">
        <v>12</v>
      </c>
      <c r="H44" s="1"/>
      <c r="I44" s="1">
        <v>18.399999999999999</v>
      </c>
      <c r="J44" s="1">
        <v>122</v>
      </c>
      <c r="K44" s="1">
        <v>98</v>
      </c>
      <c r="L44" s="1" t="s">
        <v>325</v>
      </c>
      <c r="M44" s="1">
        <v>35</v>
      </c>
      <c r="N44" s="1">
        <v>38</v>
      </c>
      <c r="O44" s="1">
        <v>0.52</v>
      </c>
      <c r="P44" s="3" t="s">
        <v>327</v>
      </c>
      <c r="Q44" s="1">
        <v>14.5</v>
      </c>
      <c r="R44" s="1">
        <v>600</v>
      </c>
      <c r="S44" s="1">
        <v>85.6</v>
      </c>
      <c r="T44" s="1">
        <v>98.8</v>
      </c>
      <c r="U44" s="1">
        <v>5.71</v>
      </c>
      <c r="V44" s="1">
        <v>8.25</v>
      </c>
      <c r="W44" s="1">
        <v>78.8</v>
      </c>
      <c r="X44" s="1">
        <v>18.2</v>
      </c>
      <c r="Y44" s="1">
        <v>33.200000000000003</v>
      </c>
      <c r="Z44" s="1">
        <v>2.0699999999999998</v>
      </c>
      <c r="AA44" s="1">
        <v>21</v>
      </c>
      <c r="AB44" s="2">
        <v>4.05</v>
      </c>
      <c r="AC44" s="2">
        <v>2.2000000000000002</v>
      </c>
      <c r="AD44" s="2">
        <v>2.17</v>
      </c>
      <c r="AE44" s="2">
        <v>4.54</v>
      </c>
      <c r="AF44" s="2"/>
      <c r="AG44" s="2"/>
      <c r="AH44" s="2"/>
      <c r="AI44" s="2"/>
    </row>
    <row r="45" spans="1:35" s="294" customFormat="1" ht="11.25">
      <c r="A45" s="3" t="s">
        <v>326</v>
      </c>
      <c r="B45" s="1">
        <v>17</v>
      </c>
      <c r="C45" s="1">
        <v>160</v>
      </c>
      <c r="D45" s="1">
        <v>70</v>
      </c>
      <c r="E45" s="1">
        <v>5.5</v>
      </c>
      <c r="F45" s="1">
        <v>9.5</v>
      </c>
      <c r="G45" s="4">
        <v>12</v>
      </c>
      <c r="H45" s="1"/>
      <c r="I45" s="1">
        <v>21.7</v>
      </c>
      <c r="J45" s="1">
        <v>141</v>
      </c>
      <c r="K45" s="1">
        <v>117</v>
      </c>
      <c r="L45" s="1" t="s">
        <v>325</v>
      </c>
      <c r="M45" s="1">
        <v>36</v>
      </c>
      <c r="N45" s="1">
        <v>43</v>
      </c>
      <c r="O45" s="1">
        <v>0.57899999999999996</v>
      </c>
      <c r="P45" s="3" t="s">
        <v>326</v>
      </c>
      <c r="Q45" s="1">
        <v>17</v>
      </c>
      <c r="R45" s="1">
        <v>911</v>
      </c>
      <c r="S45" s="1">
        <v>114</v>
      </c>
      <c r="T45" s="1">
        <v>132</v>
      </c>
      <c r="U45" s="1">
        <v>6.48</v>
      </c>
      <c r="V45" s="1">
        <v>10</v>
      </c>
      <c r="W45" s="1">
        <v>107</v>
      </c>
      <c r="X45" s="1">
        <v>22.6</v>
      </c>
      <c r="Y45" s="1">
        <v>41.5</v>
      </c>
      <c r="Z45" s="1">
        <v>2.2200000000000002</v>
      </c>
      <c r="AA45" s="1">
        <v>22</v>
      </c>
      <c r="AB45" s="2">
        <v>5.2</v>
      </c>
      <c r="AC45" s="2">
        <v>3.96</v>
      </c>
      <c r="AD45" s="2">
        <v>2.27</v>
      </c>
      <c r="AE45" s="2">
        <v>4.76</v>
      </c>
      <c r="AF45" s="2"/>
      <c r="AG45" s="2"/>
      <c r="AH45" s="2"/>
      <c r="AI45" s="2"/>
    </row>
    <row r="46" spans="1:35" s="294" customFormat="1" ht="11.25">
      <c r="A46" s="3" t="s">
        <v>324</v>
      </c>
      <c r="B46" s="1">
        <v>19.7</v>
      </c>
      <c r="C46" s="1">
        <v>180</v>
      </c>
      <c r="D46" s="1">
        <v>75</v>
      </c>
      <c r="E46" s="1">
        <v>5.5</v>
      </c>
      <c r="F46" s="1">
        <v>10.5</v>
      </c>
      <c r="G46" s="4">
        <v>12</v>
      </c>
      <c r="H46" s="1"/>
      <c r="I46" s="1">
        <v>25.1</v>
      </c>
      <c r="J46" s="1">
        <v>159</v>
      </c>
      <c r="K46" s="1">
        <v>135</v>
      </c>
      <c r="L46" s="1" t="s">
        <v>325</v>
      </c>
      <c r="M46" s="1">
        <v>36</v>
      </c>
      <c r="N46" s="1">
        <v>48</v>
      </c>
      <c r="O46" s="1">
        <v>0.63900000000000001</v>
      </c>
      <c r="P46" s="3" t="s">
        <v>324</v>
      </c>
      <c r="Q46" s="1">
        <v>19.7</v>
      </c>
      <c r="R46" s="1">
        <v>1350</v>
      </c>
      <c r="S46" s="1">
        <v>150</v>
      </c>
      <c r="T46" s="1">
        <v>173</v>
      </c>
      <c r="U46" s="1">
        <v>7.34</v>
      </c>
      <c r="V46" s="1">
        <v>11.2</v>
      </c>
      <c r="W46" s="1">
        <v>144</v>
      </c>
      <c r="X46" s="1">
        <v>28.6</v>
      </c>
      <c r="Y46" s="1">
        <v>52.3</v>
      </c>
      <c r="Z46" s="1">
        <v>2.39</v>
      </c>
      <c r="AA46" s="1">
        <v>23</v>
      </c>
      <c r="AB46" s="2">
        <v>6.99</v>
      </c>
      <c r="AC46" s="2">
        <v>6.81</v>
      </c>
      <c r="AD46" s="2">
        <v>2.4700000000000002</v>
      </c>
      <c r="AE46" s="2">
        <v>5.19</v>
      </c>
      <c r="AF46" s="2"/>
      <c r="AG46" s="2"/>
      <c r="AH46" s="2"/>
      <c r="AI46" s="2"/>
    </row>
    <row r="47" spans="1:35" s="294" customFormat="1" ht="11.25" hidden="1">
      <c r="A47" s="3"/>
      <c r="B47" s="1"/>
      <c r="C47" s="1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3"/>
      <c r="Q47" s="5"/>
      <c r="R47" s="7"/>
      <c r="S47" s="7"/>
      <c r="T47" s="7"/>
      <c r="U47" s="7"/>
      <c r="V47" s="7"/>
      <c r="W47" s="5"/>
      <c r="X47" s="7"/>
      <c r="Y47" s="7"/>
      <c r="Z47" s="7"/>
      <c r="AA47" s="7"/>
      <c r="AB47" s="6"/>
      <c r="AC47" s="6"/>
      <c r="AD47" s="5"/>
      <c r="AE47" s="2"/>
      <c r="AF47" s="2"/>
      <c r="AG47" s="2"/>
      <c r="AH47" s="2"/>
      <c r="AI47" s="2"/>
    </row>
    <row r="48" spans="1:35" ht="11.25">
      <c r="A48" s="3" t="s">
        <v>322</v>
      </c>
      <c r="B48" s="1">
        <v>22.8</v>
      </c>
      <c r="C48" s="1">
        <v>200</v>
      </c>
      <c r="D48" s="1">
        <v>80</v>
      </c>
      <c r="E48" s="1">
        <v>6</v>
      </c>
      <c r="F48" s="1">
        <v>11</v>
      </c>
      <c r="G48" s="4">
        <v>13</v>
      </c>
      <c r="I48" s="1">
        <v>29</v>
      </c>
      <c r="J48" s="1">
        <v>178</v>
      </c>
      <c r="K48" s="1">
        <v>152</v>
      </c>
      <c r="L48" s="1" t="s">
        <v>323</v>
      </c>
      <c r="M48" s="1">
        <v>46</v>
      </c>
      <c r="N48" s="1">
        <v>47</v>
      </c>
      <c r="O48" s="1">
        <v>0.69699999999999995</v>
      </c>
      <c r="P48" s="3" t="s">
        <v>322</v>
      </c>
      <c r="Q48" s="5">
        <v>22.8</v>
      </c>
      <c r="R48" s="7">
        <v>1910</v>
      </c>
      <c r="S48" s="7">
        <v>191</v>
      </c>
      <c r="T48" s="7">
        <v>220</v>
      </c>
      <c r="U48" s="7">
        <v>8.11</v>
      </c>
      <c r="V48" s="7">
        <v>13.5</v>
      </c>
      <c r="W48" s="5">
        <v>187</v>
      </c>
      <c r="X48" s="7">
        <v>34.5</v>
      </c>
      <c r="Y48" s="7">
        <v>63.3</v>
      </c>
      <c r="Z48" s="7">
        <v>2.54</v>
      </c>
      <c r="AA48" s="7">
        <v>24.6</v>
      </c>
      <c r="AB48" s="6">
        <v>8.89</v>
      </c>
      <c r="AC48" s="6">
        <v>11</v>
      </c>
      <c r="AD48" s="5">
        <v>2.56</v>
      </c>
      <c r="AE48" s="2">
        <v>5.41</v>
      </c>
    </row>
    <row r="49" spans="1:35" ht="11.25">
      <c r="A49" s="3" t="s">
        <v>320</v>
      </c>
      <c r="B49" s="1">
        <v>26.6</v>
      </c>
      <c r="C49" s="1">
        <v>220</v>
      </c>
      <c r="D49" s="1">
        <v>85</v>
      </c>
      <c r="E49" s="1">
        <v>6.5</v>
      </c>
      <c r="F49" s="1">
        <v>12</v>
      </c>
      <c r="G49" s="4">
        <v>13</v>
      </c>
      <c r="I49" s="1">
        <v>33.9</v>
      </c>
      <c r="J49" s="1">
        <v>196</v>
      </c>
      <c r="K49" s="1">
        <v>170</v>
      </c>
      <c r="L49" s="1" t="s">
        <v>321</v>
      </c>
      <c r="M49" s="1">
        <v>47</v>
      </c>
      <c r="N49" s="1">
        <v>49</v>
      </c>
      <c r="O49" s="1">
        <v>0.75600000000000001</v>
      </c>
      <c r="P49" s="3" t="s">
        <v>320</v>
      </c>
      <c r="Q49" s="5">
        <v>26.6</v>
      </c>
      <c r="R49" s="7">
        <v>2680</v>
      </c>
      <c r="S49" s="7">
        <v>244</v>
      </c>
      <c r="T49" s="7">
        <v>281</v>
      </c>
      <c r="U49" s="7">
        <v>8.9</v>
      </c>
      <c r="V49" s="7">
        <v>15.8</v>
      </c>
      <c r="W49" s="5">
        <v>247</v>
      </c>
      <c r="X49" s="7">
        <v>42.5</v>
      </c>
      <c r="Y49" s="7">
        <v>78.2</v>
      </c>
      <c r="Z49" s="7">
        <v>2.7</v>
      </c>
      <c r="AA49" s="7">
        <v>26.1</v>
      </c>
      <c r="AB49" s="6">
        <v>12.1</v>
      </c>
      <c r="AC49" s="6">
        <v>17.600000000000001</v>
      </c>
      <c r="AD49" s="5">
        <v>2.7</v>
      </c>
      <c r="AE49" s="2">
        <v>5.7</v>
      </c>
    </row>
    <row r="50" spans="1:35" s="478" customFormat="1" ht="11.25">
      <c r="A50" s="477" t="s">
        <v>318</v>
      </c>
      <c r="B50" s="478">
        <v>30.2</v>
      </c>
      <c r="C50" s="478">
        <v>240</v>
      </c>
      <c r="D50" s="478">
        <v>90</v>
      </c>
      <c r="E50" s="478">
        <v>7</v>
      </c>
      <c r="F50" s="478">
        <v>12.5</v>
      </c>
      <c r="G50" s="479">
        <v>15</v>
      </c>
      <c r="I50" s="478">
        <v>38.5</v>
      </c>
      <c r="J50" s="478">
        <v>215</v>
      </c>
      <c r="K50" s="478">
        <v>185</v>
      </c>
      <c r="L50" s="478" t="s">
        <v>319</v>
      </c>
      <c r="M50" s="478">
        <v>47</v>
      </c>
      <c r="N50" s="478">
        <v>51</v>
      </c>
      <c r="O50" s="478">
        <v>0.81299999999999994</v>
      </c>
      <c r="P50" s="477" t="s">
        <v>318</v>
      </c>
      <c r="Q50" s="124">
        <v>30.2</v>
      </c>
      <c r="R50" s="121">
        <v>3600</v>
      </c>
      <c r="S50" s="121">
        <v>300</v>
      </c>
      <c r="T50" s="121">
        <v>347</v>
      </c>
      <c r="U50" s="121">
        <v>9.67</v>
      </c>
      <c r="V50" s="121">
        <v>18.8</v>
      </c>
      <c r="W50" s="124">
        <v>311</v>
      </c>
      <c r="X50" s="121">
        <v>50.1</v>
      </c>
      <c r="Y50" s="121">
        <v>92.2</v>
      </c>
      <c r="Z50" s="121">
        <v>2.84</v>
      </c>
      <c r="AA50" s="121">
        <v>28.3</v>
      </c>
      <c r="AB50" s="123">
        <v>15.1</v>
      </c>
      <c r="AC50" s="123">
        <v>26.4</v>
      </c>
      <c r="AD50" s="124">
        <v>2.79</v>
      </c>
      <c r="AE50" s="480">
        <v>5.91</v>
      </c>
      <c r="AF50" s="480"/>
      <c r="AG50" s="480"/>
      <c r="AH50" s="480"/>
      <c r="AI50" s="480"/>
    </row>
    <row r="51" spans="1:35" ht="11.25">
      <c r="A51" s="3" t="s">
        <v>317</v>
      </c>
      <c r="B51" s="1">
        <v>35.200000000000003</v>
      </c>
      <c r="C51" s="1">
        <v>270</v>
      </c>
      <c r="D51" s="1">
        <v>95</v>
      </c>
      <c r="E51" s="1">
        <v>7.5</v>
      </c>
      <c r="F51" s="1">
        <v>13.5</v>
      </c>
      <c r="G51" s="4">
        <v>15</v>
      </c>
      <c r="I51" s="1">
        <v>44.8</v>
      </c>
      <c r="J51" s="1">
        <v>243</v>
      </c>
      <c r="K51" s="1">
        <v>213</v>
      </c>
      <c r="L51" s="1" t="s">
        <v>313</v>
      </c>
      <c r="M51" s="1">
        <v>48</v>
      </c>
      <c r="N51" s="1">
        <v>50</v>
      </c>
      <c r="O51" s="1">
        <v>0.89200000000000002</v>
      </c>
      <c r="P51" s="3" t="s">
        <v>317</v>
      </c>
      <c r="Q51" s="1">
        <v>35.200000000000003</v>
      </c>
      <c r="R51" s="1">
        <v>5250</v>
      </c>
      <c r="S51" s="1">
        <v>389</v>
      </c>
      <c r="T51" s="1">
        <v>451</v>
      </c>
      <c r="U51" s="1">
        <v>10.8</v>
      </c>
      <c r="V51" s="1">
        <v>22.2</v>
      </c>
      <c r="W51" s="1">
        <v>401</v>
      </c>
      <c r="X51" s="1">
        <v>60.7</v>
      </c>
      <c r="Y51" s="1">
        <v>112</v>
      </c>
      <c r="Z51" s="1">
        <v>2.99</v>
      </c>
      <c r="AA51" s="1">
        <v>29.8</v>
      </c>
      <c r="AB51" s="2">
        <v>19.899999999999999</v>
      </c>
      <c r="AC51" s="2">
        <v>43.6</v>
      </c>
      <c r="AD51" s="2">
        <v>2.89</v>
      </c>
      <c r="AE51" s="2">
        <v>6.14</v>
      </c>
    </row>
    <row r="52" spans="1:35" ht="11.25" hidden="1"/>
    <row r="53" spans="1:35" ht="11.25">
      <c r="A53" s="3" t="s">
        <v>316</v>
      </c>
      <c r="B53" s="1">
        <v>44.4</v>
      </c>
      <c r="C53" s="1">
        <v>300</v>
      </c>
      <c r="D53" s="1">
        <v>100</v>
      </c>
      <c r="E53" s="1">
        <v>9.5</v>
      </c>
      <c r="F53" s="1">
        <v>15</v>
      </c>
      <c r="G53" s="4">
        <v>15</v>
      </c>
      <c r="I53" s="1">
        <v>56.6</v>
      </c>
      <c r="J53" s="1">
        <v>270</v>
      </c>
      <c r="K53" s="1">
        <v>240</v>
      </c>
      <c r="L53" s="1" t="s">
        <v>313</v>
      </c>
      <c r="M53" s="1">
        <v>50</v>
      </c>
      <c r="N53" s="1">
        <v>55</v>
      </c>
      <c r="O53" s="1">
        <v>0.96799999999999997</v>
      </c>
      <c r="P53" s="3" t="s">
        <v>316</v>
      </c>
      <c r="Q53" s="1">
        <v>44.4</v>
      </c>
      <c r="R53" s="1">
        <v>7820</v>
      </c>
      <c r="S53" s="1">
        <v>522</v>
      </c>
      <c r="T53" s="1">
        <v>613</v>
      </c>
      <c r="U53" s="1">
        <v>11.8</v>
      </c>
      <c r="V53" s="1">
        <v>30.3</v>
      </c>
      <c r="W53" s="1">
        <v>538</v>
      </c>
      <c r="X53" s="1">
        <v>75.599999999999994</v>
      </c>
      <c r="Y53" s="1">
        <v>137</v>
      </c>
      <c r="Z53" s="1">
        <v>3.08</v>
      </c>
      <c r="AA53" s="1">
        <v>33.299999999999997</v>
      </c>
      <c r="AB53" s="2">
        <v>31.5</v>
      </c>
      <c r="AC53" s="2">
        <v>72.7</v>
      </c>
      <c r="AD53" s="2">
        <v>2.89</v>
      </c>
      <c r="AE53" s="2">
        <v>6.03</v>
      </c>
    </row>
    <row r="54" spans="1:35" ht="11.25">
      <c r="A54" s="3" t="s">
        <v>315</v>
      </c>
      <c r="B54" s="1">
        <v>53.2</v>
      </c>
      <c r="C54" s="1">
        <v>330</v>
      </c>
      <c r="D54" s="1">
        <v>105</v>
      </c>
      <c r="E54" s="1">
        <v>11</v>
      </c>
      <c r="F54" s="1">
        <v>16</v>
      </c>
      <c r="G54" s="4">
        <v>18</v>
      </c>
      <c r="I54" s="1">
        <v>67.8</v>
      </c>
      <c r="J54" s="1">
        <v>298</v>
      </c>
      <c r="K54" s="1">
        <v>262</v>
      </c>
      <c r="L54" s="1" t="s">
        <v>313</v>
      </c>
      <c r="M54" s="1">
        <v>54</v>
      </c>
      <c r="N54" s="306">
        <v>60</v>
      </c>
      <c r="O54" s="1">
        <v>1043</v>
      </c>
      <c r="P54" s="3" t="s">
        <v>315</v>
      </c>
      <c r="Q54" s="1">
        <v>53.2</v>
      </c>
      <c r="R54" s="1">
        <v>11010</v>
      </c>
      <c r="S54" s="1">
        <v>667</v>
      </c>
      <c r="T54" s="1">
        <v>792</v>
      </c>
      <c r="U54" s="1">
        <v>12.7</v>
      </c>
      <c r="V54" s="1">
        <v>38.799999999999997</v>
      </c>
      <c r="W54" s="1">
        <v>681</v>
      </c>
      <c r="X54" s="1">
        <v>89.7</v>
      </c>
      <c r="Y54" s="1">
        <v>156</v>
      </c>
      <c r="Z54" s="1">
        <v>3.17</v>
      </c>
      <c r="AA54" s="1">
        <v>37.5</v>
      </c>
      <c r="AB54" s="2">
        <v>45.2</v>
      </c>
      <c r="AC54" s="2">
        <v>112</v>
      </c>
      <c r="AD54" s="2">
        <v>2.9</v>
      </c>
      <c r="AE54" s="2">
        <v>6</v>
      </c>
    </row>
    <row r="55" spans="1:35" ht="11.25">
      <c r="A55" s="3" t="s">
        <v>314</v>
      </c>
      <c r="B55" s="1">
        <v>61.2</v>
      </c>
      <c r="C55" s="1">
        <v>360</v>
      </c>
      <c r="D55" s="1">
        <v>110</v>
      </c>
      <c r="E55" s="1">
        <v>12</v>
      </c>
      <c r="F55" s="1">
        <v>17</v>
      </c>
      <c r="G55" s="4">
        <v>18</v>
      </c>
      <c r="I55" s="1">
        <v>77.900000000000006</v>
      </c>
      <c r="J55" s="1">
        <v>326</v>
      </c>
      <c r="K55" s="1">
        <v>290</v>
      </c>
      <c r="L55" s="1" t="s">
        <v>313</v>
      </c>
      <c r="M55" s="1">
        <v>55</v>
      </c>
      <c r="N55" s="306">
        <v>65</v>
      </c>
      <c r="O55" s="1">
        <v>1121</v>
      </c>
      <c r="P55" s="3" t="s">
        <v>314</v>
      </c>
      <c r="Q55" s="1">
        <v>61.2</v>
      </c>
      <c r="R55" s="1">
        <v>14830</v>
      </c>
      <c r="S55" s="1">
        <v>824</v>
      </c>
      <c r="T55" s="1">
        <v>982</v>
      </c>
      <c r="U55" s="1">
        <v>13.8</v>
      </c>
      <c r="V55" s="1">
        <v>45.6</v>
      </c>
      <c r="W55" s="1">
        <v>844</v>
      </c>
      <c r="X55" s="1">
        <v>105</v>
      </c>
      <c r="Y55" s="1">
        <v>178</v>
      </c>
      <c r="Z55" s="1">
        <v>3.29</v>
      </c>
      <c r="AA55" s="1">
        <v>39.5</v>
      </c>
      <c r="AB55" s="2">
        <v>58.5</v>
      </c>
      <c r="AC55" s="2">
        <v>166</v>
      </c>
      <c r="AD55" s="2">
        <v>2.97</v>
      </c>
      <c r="AE55" s="2">
        <v>6.12</v>
      </c>
    </row>
    <row r="56" spans="1:35" ht="11.25">
      <c r="A56" s="3" t="s">
        <v>312</v>
      </c>
      <c r="B56" s="1">
        <v>72.2</v>
      </c>
      <c r="C56" s="1">
        <v>400</v>
      </c>
      <c r="D56" s="1">
        <v>115</v>
      </c>
      <c r="E56" s="1">
        <v>13.5</v>
      </c>
      <c r="F56" s="1">
        <v>18</v>
      </c>
      <c r="G56" s="4">
        <v>18</v>
      </c>
      <c r="I56" s="1">
        <v>91.9</v>
      </c>
      <c r="J56" s="1">
        <v>364</v>
      </c>
      <c r="K56" s="1">
        <v>328</v>
      </c>
      <c r="L56" s="1" t="s">
        <v>313</v>
      </c>
      <c r="M56" s="1">
        <v>57</v>
      </c>
      <c r="N56" s="306">
        <v>70</v>
      </c>
      <c r="O56" s="1">
        <v>1218</v>
      </c>
      <c r="P56" s="3" t="s">
        <v>312</v>
      </c>
      <c r="Q56" s="1">
        <v>72.2</v>
      </c>
      <c r="R56" s="1">
        <v>20980</v>
      </c>
      <c r="S56" s="1">
        <v>1050</v>
      </c>
      <c r="T56" s="1">
        <v>1260</v>
      </c>
      <c r="U56" s="1">
        <v>15.1</v>
      </c>
      <c r="V56" s="1">
        <v>56.2</v>
      </c>
      <c r="W56" s="1">
        <v>1045</v>
      </c>
      <c r="X56" s="1">
        <v>123</v>
      </c>
      <c r="Y56" s="1">
        <v>191</v>
      </c>
      <c r="Z56" s="1">
        <v>3.37</v>
      </c>
      <c r="AA56" s="1">
        <v>42</v>
      </c>
      <c r="AB56" s="2">
        <v>79.099999999999994</v>
      </c>
      <c r="AC56" s="2">
        <v>259</v>
      </c>
      <c r="AD56" s="2">
        <v>2.98</v>
      </c>
      <c r="AE56" s="2">
        <v>6.06</v>
      </c>
    </row>
    <row r="57" spans="1:35" ht="11.25"/>
    <row r="58" spans="1:35" ht="11.25"/>
    <row r="59" spans="1:35" ht="11.25"/>
    <row r="60" spans="1:35" ht="11.25"/>
    <row r="61" spans="1:35" ht="11.25"/>
    <row r="62" spans="1:35" ht="11.25"/>
    <row r="63" spans="1:35" ht="11.25"/>
    <row r="64" spans="1:35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</sheetData>
  <pageMargins left="0.75" right="0.75" top="1" bottom="1" header="0.4921259845" footer="0.4921259845"/>
  <pageSetup paperSize="9" scale="65" orientation="landscape" horizontalDpi="4294967292" verticalDpi="4294967292" r:id="rId1"/>
  <headerFooter alignWithMargins="0">
    <oddFooter>&amp;LLe &amp;D&amp;CProfilés &amp;A du &amp;F&amp;RPage &amp;P sur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0"/>
  <sheetViews>
    <sheetView zoomScaleNormal="100" workbookViewId="0">
      <selection activeCell="AO17" sqref="AO17"/>
    </sheetView>
  </sheetViews>
  <sheetFormatPr defaultColWidth="4.5703125" defaultRowHeight="0" customHeight="1" zeroHeight="1"/>
  <cols>
    <col min="1" max="1" width="6.42578125" style="312" customWidth="1"/>
    <col min="2" max="2" width="5.7109375" style="2" customWidth="1"/>
    <col min="3" max="3" width="5" style="2" customWidth="1"/>
    <col min="4" max="4" width="5.28515625" style="2" customWidth="1"/>
    <col min="5" max="6" width="5" style="2" customWidth="1"/>
    <col min="7" max="7" width="6.7109375" style="2" customWidth="1"/>
    <col min="8" max="9" width="6.42578125" style="2" customWidth="1"/>
    <col min="10" max="11" width="5.28515625" style="2" customWidth="1"/>
    <col min="12" max="13" width="6.85546875" style="2" hidden="1" customWidth="1"/>
    <col min="14" max="14" width="11" style="314" hidden="1" customWidth="1"/>
    <col min="15" max="15" width="6" style="2" hidden="1" customWidth="1"/>
    <col min="16" max="18" width="9" style="2" customWidth="1"/>
    <col min="19" max="23" width="7.42578125" style="2" customWidth="1"/>
    <col min="24" max="25" width="5.85546875" style="2" hidden="1" customWidth="1"/>
    <col min="26" max="26" width="2.5703125" style="313" hidden="1" customWidth="1"/>
    <col min="27" max="27" width="12.140625" style="312" hidden="1" customWidth="1"/>
    <col min="28" max="28" width="4.28515625" style="2" hidden="1" customWidth="1"/>
    <col min="29" max="32" width="6" style="2" customWidth="1"/>
    <col min="33" max="33" width="7.7109375" style="2" customWidth="1"/>
    <col min="34" max="34" width="5.85546875" style="2" customWidth="1"/>
    <col min="35" max="36" width="8.7109375" style="2" customWidth="1"/>
    <col min="37" max="37" width="5" style="292" bestFit="1" customWidth="1"/>
    <col min="38" max="16384" width="4.5703125" style="2"/>
  </cols>
  <sheetData>
    <row r="1" spans="1:37" s="357" customFormat="1" ht="15.75" customHeight="1">
      <c r="A1" s="364"/>
      <c r="B1" s="365"/>
      <c r="C1" s="286"/>
      <c r="D1" s="286"/>
      <c r="E1" s="364"/>
      <c r="F1" s="362"/>
      <c r="G1" s="286"/>
      <c r="H1" s="362"/>
      <c r="I1" s="286"/>
      <c r="J1" s="364"/>
      <c r="K1" s="362"/>
      <c r="L1" s="111"/>
      <c r="M1" s="111"/>
      <c r="N1" s="36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359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358"/>
    </row>
    <row r="2" spans="1:37" s="357" customFormat="1" ht="23.25" customHeight="1">
      <c r="A2" s="116" t="s">
        <v>592</v>
      </c>
      <c r="B2" s="365"/>
      <c r="C2" s="286"/>
      <c r="D2" s="286"/>
      <c r="E2" s="364"/>
      <c r="F2" s="362"/>
      <c r="G2" s="286"/>
      <c r="H2" s="362"/>
      <c r="I2" s="286"/>
      <c r="J2" s="364"/>
      <c r="K2" s="362"/>
      <c r="L2" s="111"/>
      <c r="M2" s="111"/>
      <c r="N2" s="360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359"/>
      <c r="AA2" s="363"/>
      <c r="AB2" s="111"/>
      <c r="AC2" s="111"/>
      <c r="AD2" s="111"/>
      <c r="AE2" s="111"/>
      <c r="AF2" s="111"/>
      <c r="AG2" s="111"/>
      <c r="AH2" s="111"/>
      <c r="AI2" s="111"/>
      <c r="AJ2" s="111"/>
      <c r="AK2" s="358"/>
    </row>
    <row r="3" spans="1:37" s="357" customFormat="1" ht="20.25">
      <c r="A3" s="116" t="s">
        <v>591</v>
      </c>
      <c r="B3" s="111"/>
      <c r="C3" s="111"/>
      <c r="D3" s="111"/>
      <c r="E3" s="111"/>
      <c r="F3" s="111"/>
      <c r="G3" s="111"/>
      <c r="H3" s="111"/>
      <c r="I3" s="111"/>
      <c r="J3" s="111"/>
      <c r="K3" s="362"/>
      <c r="L3" s="111"/>
      <c r="M3" s="111"/>
      <c r="N3" s="360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359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358"/>
    </row>
    <row r="4" spans="1:37" s="357" customFormat="1" ht="14.1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362"/>
      <c r="L4" s="111"/>
      <c r="M4" s="111"/>
      <c r="N4" s="360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359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358"/>
    </row>
    <row r="5" spans="1:37" s="357" customFormat="1" ht="14.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360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359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358"/>
    </row>
    <row r="6" spans="1:37" s="357" customFormat="1" ht="14.1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60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359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358"/>
    </row>
    <row r="7" spans="1:37" s="357" customFormat="1" ht="14.1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360"/>
      <c r="O7" s="111"/>
      <c r="P7" s="111"/>
      <c r="Q7" s="361"/>
      <c r="R7" s="16"/>
      <c r="S7" s="111"/>
      <c r="T7" s="111"/>
      <c r="U7" s="111"/>
      <c r="V7" s="111"/>
      <c r="W7" s="111"/>
      <c r="X7" s="111"/>
      <c r="Y7" s="111"/>
      <c r="Z7" s="359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358"/>
    </row>
    <row r="8" spans="1:37" s="357" customFormat="1" ht="14.1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360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359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358"/>
    </row>
    <row r="9" spans="1:37" s="357" customFormat="1" ht="14.1" customHeight="1" thickBo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360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359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358"/>
    </row>
    <row r="10" spans="1:37" s="8" customFormat="1" ht="13.5" customHeight="1" thickTop="1" thickBot="1">
      <c r="A10" s="104"/>
      <c r="B10" s="108"/>
      <c r="C10" s="106"/>
      <c r="D10" s="106"/>
      <c r="E10" s="106"/>
      <c r="F10" s="106"/>
      <c r="G10" s="107" t="s">
        <v>63</v>
      </c>
      <c r="H10" s="104"/>
      <c r="I10" s="106"/>
      <c r="J10" s="106"/>
      <c r="K10" s="103"/>
      <c r="L10" s="104"/>
      <c r="M10" s="103"/>
      <c r="N10" s="104"/>
      <c r="O10" s="103"/>
      <c r="P10" s="93"/>
      <c r="Q10" s="93"/>
      <c r="R10" s="93"/>
      <c r="S10" s="93" t="s">
        <v>69</v>
      </c>
      <c r="T10" s="93"/>
      <c r="U10" s="93"/>
      <c r="V10" s="93"/>
      <c r="W10" s="92"/>
      <c r="X10" s="87" t="s">
        <v>68</v>
      </c>
      <c r="Y10" s="87"/>
      <c r="Z10" s="351"/>
      <c r="AA10" s="104"/>
      <c r="AB10" s="108"/>
      <c r="AC10" s="106"/>
      <c r="AD10" s="106"/>
      <c r="AE10" s="106"/>
      <c r="AF10" s="106"/>
      <c r="AG10" s="107" t="s">
        <v>63</v>
      </c>
      <c r="AH10" s="104"/>
      <c r="AI10" s="106"/>
      <c r="AJ10" s="106"/>
      <c r="AK10" s="103"/>
    </row>
    <row r="11" spans="1:37" s="8" customFormat="1" ht="13.5" customHeight="1" thickTop="1" thickBot="1">
      <c r="A11" s="96" t="s">
        <v>63</v>
      </c>
      <c r="B11" s="100"/>
      <c r="C11" s="98"/>
      <c r="D11" s="98" t="s">
        <v>67</v>
      </c>
      <c r="E11" s="98"/>
      <c r="F11" s="98"/>
      <c r="G11" s="99" t="s">
        <v>66</v>
      </c>
      <c r="H11" s="96"/>
      <c r="I11" s="98" t="s">
        <v>590</v>
      </c>
      <c r="J11" s="98"/>
      <c r="K11" s="95"/>
      <c r="L11" s="96" t="s">
        <v>64</v>
      </c>
      <c r="M11" s="95"/>
      <c r="N11" s="96" t="s">
        <v>63</v>
      </c>
      <c r="O11" s="95"/>
      <c r="P11" s="93"/>
      <c r="Q11" s="93" t="s">
        <v>589</v>
      </c>
      <c r="R11" s="95"/>
      <c r="S11" s="93" t="s">
        <v>588</v>
      </c>
      <c r="T11" s="93"/>
      <c r="U11" s="93" t="s">
        <v>587</v>
      </c>
      <c r="V11" s="93"/>
      <c r="W11" s="356"/>
      <c r="X11" s="77" t="s">
        <v>60</v>
      </c>
      <c r="Y11" s="77"/>
      <c r="Z11" s="355"/>
      <c r="AA11" s="96" t="s">
        <v>63</v>
      </c>
      <c r="AB11" s="100"/>
      <c r="AC11" s="98"/>
      <c r="AD11" s="98" t="s">
        <v>67</v>
      </c>
      <c r="AE11" s="98"/>
      <c r="AF11" s="98"/>
      <c r="AG11" s="99" t="s">
        <v>66</v>
      </c>
      <c r="AH11" s="96"/>
      <c r="AI11" s="98" t="s">
        <v>65</v>
      </c>
      <c r="AJ11" s="98"/>
      <c r="AK11" s="95"/>
    </row>
    <row r="12" spans="1:37" s="8" customFormat="1" ht="13.5" customHeight="1" thickTop="1">
      <c r="A12" s="325"/>
      <c r="B12" s="347" t="s">
        <v>46</v>
      </c>
      <c r="C12" s="64" t="s">
        <v>572</v>
      </c>
      <c r="D12" s="64" t="s">
        <v>571</v>
      </c>
      <c r="E12" s="64" t="s">
        <v>570</v>
      </c>
      <c r="F12" s="347" t="s">
        <v>569</v>
      </c>
      <c r="G12" s="347" t="s">
        <v>53</v>
      </c>
      <c r="H12" s="64" t="s">
        <v>586</v>
      </c>
      <c r="I12" s="64" t="s">
        <v>585</v>
      </c>
      <c r="J12" s="64" t="s">
        <v>584</v>
      </c>
      <c r="K12" s="347" t="s">
        <v>583</v>
      </c>
      <c r="L12" s="64" t="s">
        <v>582</v>
      </c>
      <c r="M12" s="64" t="s">
        <v>581</v>
      </c>
      <c r="N12" s="325"/>
      <c r="O12" s="347" t="s">
        <v>46</v>
      </c>
      <c r="P12" s="64" t="s">
        <v>580</v>
      </c>
      <c r="Q12" s="354" t="s">
        <v>579</v>
      </c>
      <c r="R12" s="347" t="s">
        <v>578</v>
      </c>
      <c r="S12" s="64" t="s">
        <v>577</v>
      </c>
      <c r="T12" s="347" t="s">
        <v>576</v>
      </c>
      <c r="U12" s="64" t="s">
        <v>575</v>
      </c>
      <c r="V12" s="347" t="s">
        <v>574</v>
      </c>
      <c r="W12" s="350" t="s">
        <v>573</v>
      </c>
      <c r="X12" s="86"/>
      <c r="Y12" s="85"/>
      <c r="Z12" s="351"/>
      <c r="AA12" s="353"/>
      <c r="AB12" s="347" t="s">
        <v>46</v>
      </c>
      <c r="AC12" s="64" t="s">
        <v>572</v>
      </c>
      <c r="AD12" s="64" t="s">
        <v>571</v>
      </c>
      <c r="AE12" s="64" t="s">
        <v>570</v>
      </c>
      <c r="AF12" s="347" t="s">
        <v>569</v>
      </c>
      <c r="AG12" s="347" t="s">
        <v>53</v>
      </c>
      <c r="AH12" s="352" t="s">
        <v>568</v>
      </c>
      <c r="AI12" s="64" t="s">
        <v>567</v>
      </c>
      <c r="AJ12" s="64" t="s">
        <v>566</v>
      </c>
      <c r="AK12" s="64" t="s">
        <v>565</v>
      </c>
    </row>
    <row r="13" spans="1:37" s="8" customFormat="1" ht="13.5" customHeight="1" thickBot="1">
      <c r="A13" s="325"/>
      <c r="B13" s="347" t="s">
        <v>36</v>
      </c>
      <c r="C13" s="64" t="s">
        <v>39</v>
      </c>
      <c r="D13" s="64" t="s">
        <v>30</v>
      </c>
      <c r="E13" s="64" t="s">
        <v>30</v>
      </c>
      <c r="F13" s="347" t="s">
        <v>30</v>
      </c>
      <c r="G13" s="347" t="s">
        <v>560</v>
      </c>
      <c r="H13" s="64" t="s">
        <v>31</v>
      </c>
      <c r="I13" s="64" t="s">
        <v>31</v>
      </c>
      <c r="J13" s="64" t="s">
        <v>31</v>
      </c>
      <c r="K13" s="347" t="s">
        <v>31</v>
      </c>
      <c r="L13" s="64" t="s">
        <v>564</v>
      </c>
      <c r="M13" s="64" t="s">
        <v>563</v>
      </c>
      <c r="N13" s="325"/>
      <c r="O13" s="347" t="s">
        <v>36</v>
      </c>
      <c r="P13" s="64" t="s">
        <v>562</v>
      </c>
      <c r="Q13" s="64" t="s">
        <v>561</v>
      </c>
      <c r="R13" s="347" t="s">
        <v>31</v>
      </c>
      <c r="S13" s="64" t="s">
        <v>126</v>
      </c>
      <c r="T13" s="347" t="s">
        <v>31</v>
      </c>
      <c r="U13" s="64" t="s">
        <v>126</v>
      </c>
      <c r="V13" s="347" t="s">
        <v>31</v>
      </c>
      <c r="W13" s="350" t="s">
        <v>126</v>
      </c>
      <c r="X13" s="77" t="s">
        <v>26</v>
      </c>
      <c r="Y13" s="76"/>
      <c r="Z13" s="351"/>
      <c r="AA13" s="325"/>
      <c r="AB13" s="347" t="s">
        <v>36</v>
      </c>
      <c r="AC13" s="64" t="s">
        <v>39</v>
      </c>
      <c r="AD13" s="64" t="s">
        <v>30</v>
      </c>
      <c r="AE13" s="64" t="s">
        <v>30</v>
      </c>
      <c r="AF13" s="347" t="s">
        <v>30</v>
      </c>
      <c r="AG13" s="347" t="s">
        <v>560</v>
      </c>
      <c r="AH13" s="64"/>
      <c r="AI13" s="64" t="s">
        <v>30</v>
      </c>
      <c r="AJ13" s="64" t="s">
        <v>30</v>
      </c>
      <c r="AK13" s="64" t="s">
        <v>560</v>
      </c>
    </row>
    <row r="14" spans="1:37" s="8" customFormat="1" ht="13.5" customHeight="1" thickTop="1" thickBot="1">
      <c r="A14" s="325"/>
      <c r="B14" s="347"/>
      <c r="C14" s="64"/>
      <c r="D14" s="64"/>
      <c r="E14" s="64"/>
      <c r="F14" s="347"/>
      <c r="G14" s="347"/>
      <c r="H14" s="64"/>
      <c r="I14" s="64"/>
      <c r="J14" s="64"/>
      <c r="K14" s="347"/>
      <c r="L14" s="64"/>
      <c r="M14" s="64"/>
      <c r="N14" s="325"/>
      <c r="O14" s="347"/>
      <c r="P14" s="64"/>
      <c r="Q14" s="64"/>
      <c r="R14" s="347"/>
      <c r="S14" s="64"/>
      <c r="T14" s="347"/>
      <c r="U14" s="64"/>
      <c r="V14" s="347"/>
      <c r="W14" s="350"/>
      <c r="X14" s="349">
        <v>235</v>
      </c>
      <c r="Y14" s="348">
        <v>355</v>
      </c>
      <c r="Z14" s="326"/>
      <c r="AA14" s="325"/>
      <c r="AB14" s="347"/>
      <c r="AC14" s="64"/>
      <c r="AD14" s="64"/>
      <c r="AE14" s="64"/>
      <c r="AF14" s="347"/>
      <c r="AG14" s="347"/>
      <c r="AH14" s="64"/>
      <c r="AI14" s="64"/>
      <c r="AJ14" s="64"/>
      <c r="AK14" s="64"/>
    </row>
    <row r="15" spans="1:37" ht="13.5" customHeight="1" thickTop="1">
      <c r="A15" s="236" t="s">
        <v>467</v>
      </c>
      <c r="B15" s="240">
        <v>12.2</v>
      </c>
      <c r="C15" s="39">
        <v>100</v>
      </c>
      <c r="D15" s="39">
        <v>8</v>
      </c>
      <c r="E15" s="39">
        <v>12</v>
      </c>
      <c r="F15" s="232">
        <v>6</v>
      </c>
      <c r="G15" s="234">
        <v>15.51</v>
      </c>
      <c r="H15" s="235">
        <v>2.74</v>
      </c>
      <c r="I15" s="235">
        <v>7.07</v>
      </c>
      <c r="J15" s="235">
        <v>3.87</v>
      </c>
      <c r="K15" s="234">
        <v>3.52</v>
      </c>
      <c r="L15" s="237">
        <v>0.39</v>
      </c>
      <c r="M15" s="235">
        <v>32</v>
      </c>
      <c r="N15" s="236" t="s">
        <v>467</v>
      </c>
      <c r="O15" s="240">
        <v>12.2</v>
      </c>
      <c r="P15" s="55">
        <v>144.80000000000001</v>
      </c>
      <c r="Q15" s="235">
        <v>19.940000000000001</v>
      </c>
      <c r="R15" s="234">
        <v>3.06</v>
      </c>
      <c r="S15" s="55">
        <v>230.2</v>
      </c>
      <c r="T15" s="234">
        <v>3.85</v>
      </c>
      <c r="U15" s="235">
        <v>59.47</v>
      </c>
      <c r="V15" s="234">
        <v>1.96</v>
      </c>
      <c r="W15" s="345">
        <v>-85.37</v>
      </c>
      <c r="X15" s="232">
        <v>4</v>
      </c>
      <c r="Y15" s="37">
        <v>4</v>
      </c>
      <c r="Z15" s="316"/>
      <c r="AA15" s="236" t="s">
        <v>467</v>
      </c>
      <c r="AB15" s="240">
        <v>12.2</v>
      </c>
      <c r="AC15" s="39">
        <v>100</v>
      </c>
      <c r="AD15" s="39">
        <v>8</v>
      </c>
      <c r="AE15" s="39">
        <v>12</v>
      </c>
      <c r="AF15" s="232">
        <v>6</v>
      </c>
      <c r="AG15" s="234">
        <v>15.51</v>
      </c>
      <c r="AH15" s="235" t="s">
        <v>74</v>
      </c>
      <c r="AI15" s="41">
        <v>48</v>
      </c>
      <c r="AJ15" s="41">
        <v>53</v>
      </c>
      <c r="AK15" s="235">
        <v>13.11</v>
      </c>
    </row>
    <row r="16" spans="1:37" ht="13.5" customHeight="1">
      <c r="A16" s="225" t="s">
        <v>465</v>
      </c>
      <c r="B16" s="241">
        <v>15</v>
      </c>
      <c r="C16" s="21">
        <v>100</v>
      </c>
      <c r="D16" s="21">
        <v>10</v>
      </c>
      <c r="E16" s="21">
        <v>12</v>
      </c>
      <c r="F16" s="222">
        <v>6</v>
      </c>
      <c r="G16" s="224">
        <v>19.2</v>
      </c>
      <c r="H16" s="219">
        <v>2.82</v>
      </c>
      <c r="I16" s="219">
        <v>7.07</v>
      </c>
      <c r="J16" s="219">
        <v>3.99</v>
      </c>
      <c r="K16" s="224">
        <v>3.54</v>
      </c>
      <c r="L16" s="226">
        <v>0.39</v>
      </c>
      <c r="M16" s="219">
        <v>25.92</v>
      </c>
      <c r="N16" s="225" t="s">
        <v>465</v>
      </c>
      <c r="O16" s="241">
        <v>15</v>
      </c>
      <c r="P16" s="57">
        <v>176.7</v>
      </c>
      <c r="Q16" s="219">
        <v>24.62</v>
      </c>
      <c r="R16" s="224">
        <v>3.04</v>
      </c>
      <c r="S16" s="57">
        <v>280.7</v>
      </c>
      <c r="T16" s="224">
        <v>3.83</v>
      </c>
      <c r="U16" s="219">
        <v>72.650000000000006</v>
      </c>
      <c r="V16" s="224">
        <v>1.95</v>
      </c>
      <c r="W16" s="342">
        <v>-104</v>
      </c>
      <c r="X16" s="222">
        <v>1</v>
      </c>
      <c r="Y16" s="26">
        <v>4</v>
      </c>
      <c r="Z16" s="316"/>
      <c r="AA16" s="225" t="s">
        <v>465</v>
      </c>
      <c r="AB16" s="241">
        <v>15</v>
      </c>
      <c r="AC16" s="21">
        <v>100</v>
      </c>
      <c r="AD16" s="21">
        <v>10</v>
      </c>
      <c r="AE16" s="21">
        <v>12</v>
      </c>
      <c r="AF16" s="222">
        <v>6</v>
      </c>
      <c r="AG16" s="224">
        <v>19.149999999999999</v>
      </c>
      <c r="AH16" s="219" t="s">
        <v>74</v>
      </c>
      <c r="AI16" s="33">
        <v>50</v>
      </c>
      <c r="AJ16" s="33">
        <v>53</v>
      </c>
      <c r="AK16" s="219">
        <v>16.149999999999999</v>
      </c>
    </row>
    <row r="17" spans="1:37" ht="13.5" customHeight="1">
      <c r="A17" s="236" t="s">
        <v>463</v>
      </c>
      <c r="B17" s="240">
        <v>17.8</v>
      </c>
      <c r="C17" s="39">
        <v>100</v>
      </c>
      <c r="D17" s="39">
        <v>12</v>
      </c>
      <c r="E17" s="39">
        <v>12</v>
      </c>
      <c r="F17" s="232">
        <v>6</v>
      </c>
      <c r="G17" s="234">
        <v>22.71</v>
      </c>
      <c r="H17" s="235">
        <v>2.9</v>
      </c>
      <c r="I17" s="235">
        <v>7.07</v>
      </c>
      <c r="J17" s="235">
        <v>4.1100000000000003</v>
      </c>
      <c r="K17" s="234">
        <v>3.57</v>
      </c>
      <c r="L17" s="237">
        <v>0.39</v>
      </c>
      <c r="M17" s="235">
        <v>21.86</v>
      </c>
      <c r="N17" s="236" t="s">
        <v>463</v>
      </c>
      <c r="O17" s="240">
        <v>17.8</v>
      </c>
      <c r="P17" s="55">
        <v>206.7</v>
      </c>
      <c r="Q17" s="235">
        <v>29.12</v>
      </c>
      <c r="R17" s="234">
        <v>3.02</v>
      </c>
      <c r="S17" s="55">
        <v>328</v>
      </c>
      <c r="T17" s="234">
        <v>3.8</v>
      </c>
      <c r="U17" s="235">
        <v>85.42</v>
      </c>
      <c r="V17" s="234">
        <v>1.94</v>
      </c>
      <c r="W17" s="345">
        <v>-121.3</v>
      </c>
      <c r="X17" s="232">
        <v>1</v>
      </c>
      <c r="Y17" s="37">
        <v>2</v>
      </c>
      <c r="Z17" s="316"/>
      <c r="AA17" s="236" t="s">
        <v>463</v>
      </c>
      <c r="AB17" s="240">
        <v>17.8</v>
      </c>
      <c r="AC17" s="39">
        <v>100</v>
      </c>
      <c r="AD17" s="39">
        <v>12</v>
      </c>
      <c r="AE17" s="39">
        <v>12</v>
      </c>
      <c r="AF17" s="232">
        <v>6</v>
      </c>
      <c r="AG17" s="234">
        <v>22.71</v>
      </c>
      <c r="AH17" s="235" t="s">
        <v>74</v>
      </c>
      <c r="AI17" s="41">
        <v>52</v>
      </c>
      <c r="AJ17" s="41">
        <v>53</v>
      </c>
      <c r="AK17" s="235">
        <v>19.11</v>
      </c>
    </row>
    <row r="18" spans="1:37" ht="13.5" hidden="1" customHeight="1">
      <c r="A18" s="225"/>
      <c r="B18" s="241"/>
      <c r="C18" s="21"/>
      <c r="D18" s="21"/>
      <c r="E18" s="21"/>
      <c r="F18" s="222"/>
      <c r="G18" s="224"/>
      <c r="H18" s="219"/>
      <c r="I18" s="219"/>
      <c r="J18" s="219"/>
      <c r="K18" s="224"/>
      <c r="L18" s="226"/>
      <c r="M18" s="219"/>
      <c r="N18" s="225"/>
      <c r="O18" s="241"/>
      <c r="P18" s="57"/>
      <c r="Q18" s="219"/>
      <c r="R18" s="224"/>
      <c r="S18" s="57"/>
      <c r="T18" s="224"/>
      <c r="U18" s="219"/>
      <c r="V18" s="224"/>
      <c r="W18" s="342"/>
      <c r="X18" s="222"/>
      <c r="Y18" s="26"/>
      <c r="Z18" s="316"/>
      <c r="AA18" s="225"/>
      <c r="AB18" s="241"/>
      <c r="AC18" s="21"/>
      <c r="AD18" s="21"/>
      <c r="AE18" s="21"/>
      <c r="AF18" s="222"/>
      <c r="AG18" s="224"/>
      <c r="AH18" s="219"/>
      <c r="AI18" s="33"/>
      <c r="AJ18" s="33"/>
      <c r="AK18" s="219"/>
    </row>
    <row r="19" spans="1:37" ht="13.5" customHeight="1">
      <c r="A19" s="236" t="s">
        <v>456</v>
      </c>
      <c r="B19" s="240">
        <v>16.600000000000001</v>
      </c>
      <c r="C19" s="39">
        <v>110</v>
      </c>
      <c r="D19" s="39">
        <v>10</v>
      </c>
      <c r="E19" s="39">
        <v>13</v>
      </c>
      <c r="F19" s="232">
        <v>6.5</v>
      </c>
      <c r="G19" s="234">
        <v>21.18</v>
      </c>
      <c r="H19" s="235">
        <v>3.06</v>
      </c>
      <c r="I19" s="235">
        <v>7.78</v>
      </c>
      <c r="J19" s="235">
        <v>4.33</v>
      </c>
      <c r="K19" s="234">
        <v>3.88</v>
      </c>
      <c r="L19" s="237">
        <v>0.42899999999999999</v>
      </c>
      <c r="M19" s="235">
        <v>25.79</v>
      </c>
      <c r="N19" s="236" t="s">
        <v>456</v>
      </c>
      <c r="O19" s="240">
        <v>16.600000000000001</v>
      </c>
      <c r="P19" s="55">
        <v>238</v>
      </c>
      <c r="Q19" s="235">
        <v>29.99</v>
      </c>
      <c r="R19" s="234">
        <v>3.35</v>
      </c>
      <c r="S19" s="55">
        <v>378.2</v>
      </c>
      <c r="T19" s="234">
        <v>4.2300000000000004</v>
      </c>
      <c r="U19" s="235">
        <v>97.72</v>
      </c>
      <c r="V19" s="234">
        <v>2.15</v>
      </c>
      <c r="W19" s="345">
        <v>-140.30000000000001</v>
      </c>
      <c r="X19" s="232">
        <v>2</v>
      </c>
      <c r="Y19" s="37">
        <v>4</v>
      </c>
      <c r="Z19" s="316"/>
      <c r="AA19" s="236" t="s">
        <v>456</v>
      </c>
      <c r="AB19" s="240">
        <v>16.600000000000001</v>
      </c>
      <c r="AC19" s="39">
        <v>110</v>
      </c>
      <c r="AD19" s="39">
        <v>10</v>
      </c>
      <c r="AE19" s="39">
        <v>13</v>
      </c>
      <c r="AF19" s="232">
        <v>6.5</v>
      </c>
      <c r="AG19" s="234">
        <v>21.18</v>
      </c>
      <c r="AH19" s="235" t="s">
        <v>74</v>
      </c>
      <c r="AI19" s="41">
        <v>50</v>
      </c>
      <c r="AJ19" s="41">
        <v>62</v>
      </c>
      <c r="AK19" s="235">
        <v>18.18</v>
      </c>
    </row>
    <row r="20" spans="1:37" ht="13.5" customHeight="1">
      <c r="A20" s="225" t="s">
        <v>454</v>
      </c>
      <c r="B20" s="241">
        <v>19.7</v>
      </c>
      <c r="C20" s="21">
        <v>110</v>
      </c>
      <c r="D20" s="21">
        <v>12</v>
      </c>
      <c r="E20" s="21">
        <v>13</v>
      </c>
      <c r="F20" s="222">
        <v>6.5</v>
      </c>
      <c r="G20" s="224">
        <v>25.14</v>
      </c>
      <c r="H20" s="219">
        <v>3.15</v>
      </c>
      <c r="I20" s="219">
        <v>7.78</v>
      </c>
      <c r="J20" s="219">
        <v>4.45</v>
      </c>
      <c r="K20" s="224">
        <v>3.91</v>
      </c>
      <c r="L20" s="226">
        <v>0.42899999999999999</v>
      </c>
      <c r="M20" s="219">
        <v>21.73</v>
      </c>
      <c r="N20" s="225" t="s">
        <v>454</v>
      </c>
      <c r="O20" s="241">
        <v>19.7</v>
      </c>
      <c r="P20" s="57">
        <v>279.10000000000002</v>
      </c>
      <c r="Q20" s="219">
        <v>35.54</v>
      </c>
      <c r="R20" s="224">
        <v>3.33</v>
      </c>
      <c r="S20" s="57">
        <v>443.3</v>
      </c>
      <c r="T20" s="224">
        <v>4.2</v>
      </c>
      <c r="U20" s="57">
        <v>115</v>
      </c>
      <c r="V20" s="224">
        <v>2.14</v>
      </c>
      <c r="W20" s="342">
        <v>-164.1</v>
      </c>
      <c r="X20" s="222">
        <v>1</v>
      </c>
      <c r="Y20" s="26">
        <v>3</v>
      </c>
      <c r="Z20" s="316"/>
      <c r="AA20" s="225" t="s">
        <v>454</v>
      </c>
      <c r="AB20" s="241">
        <v>19.7</v>
      </c>
      <c r="AC20" s="21">
        <v>110</v>
      </c>
      <c r="AD20" s="21">
        <v>12</v>
      </c>
      <c r="AE20" s="21">
        <v>13</v>
      </c>
      <c r="AF20" s="222">
        <v>6.5</v>
      </c>
      <c r="AG20" s="224">
        <v>25.14</v>
      </c>
      <c r="AH20" s="219" t="s">
        <v>74</v>
      </c>
      <c r="AI20" s="33">
        <v>52</v>
      </c>
      <c r="AJ20" s="33">
        <v>62</v>
      </c>
      <c r="AK20" s="219">
        <v>21.54</v>
      </c>
    </row>
    <row r="21" spans="1:37" ht="13.5" hidden="1" customHeight="1">
      <c r="A21" s="225"/>
      <c r="B21" s="241"/>
      <c r="C21" s="21"/>
      <c r="D21" s="21"/>
      <c r="E21" s="21"/>
      <c r="F21" s="222"/>
      <c r="G21" s="224"/>
      <c r="H21" s="219"/>
      <c r="I21" s="219"/>
      <c r="J21" s="219"/>
      <c r="K21" s="224"/>
      <c r="L21" s="226"/>
      <c r="M21" s="219"/>
      <c r="N21" s="225"/>
      <c r="O21" s="241"/>
      <c r="P21" s="57"/>
      <c r="Q21" s="219"/>
      <c r="R21" s="224"/>
      <c r="S21" s="57"/>
      <c r="T21" s="224"/>
      <c r="U21" s="57"/>
      <c r="V21" s="224"/>
      <c r="W21" s="342"/>
      <c r="X21" s="222"/>
      <c r="Y21" s="26"/>
      <c r="Z21" s="316"/>
      <c r="AA21" s="225"/>
      <c r="AB21" s="241"/>
      <c r="AC21" s="21"/>
      <c r="AD21" s="21"/>
      <c r="AE21" s="21"/>
      <c r="AF21" s="222"/>
      <c r="AG21" s="224"/>
      <c r="AH21" s="219"/>
      <c r="AI21" s="33"/>
      <c r="AJ21" s="33"/>
      <c r="AK21" s="219"/>
    </row>
    <row r="22" spans="1:37" ht="13.5" customHeight="1">
      <c r="A22" s="236" t="s">
        <v>450</v>
      </c>
      <c r="B22" s="240">
        <v>18.2</v>
      </c>
      <c r="C22" s="39">
        <v>120</v>
      </c>
      <c r="D22" s="39">
        <v>10</v>
      </c>
      <c r="E22" s="39">
        <v>13</v>
      </c>
      <c r="F22" s="232">
        <v>6.5</v>
      </c>
      <c r="G22" s="234">
        <v>23.18</v>
      </c>
      <c r="H22" s="235">
        <v>3.31</v>
      </c>
      <c r="I22" s="235">
        <v>8.49</v>
      </c>
      <c r="J22" s="235">
        <v>4.6900000000000004</v>
      </c>
      <c r="K22" s="234">
        <v>4.24</v>
      </c>
      <c r="L22" s="237">
        <v>0.46899999999999997</v>
      </c>
      <c r="M22" s="235">
        <v>25.76</v>
      </c>
      <c r="N22" s="236" t="s">
        <v>450</v>
      </c>
      <c r="O22" s="240">
        <v>18.2</v>
      </c>
      <c r="P22" s="55">
        <v>312.89999999999998</v>
      </c>
      <c r="Q22" s="235">
        <v>36.03</v>
      </c>
      <c r="R22" s="234">
        <v>3.67</v>
      </c>
      <c r="S22" s="55">
        <v>497.6</v>
      </c>
      <c r="T22" s="234">
        <v>4.63</v>
      </c>
      <c r="U22" s="55">
        <v>128.30000000000001</v>
      </c>
      <c r="V22" s="234">
        <v>2.35</v>
      </c>
      <c r="W22" s="345">
        <v>-184.6</v>
      </c>
      <c r="X22" s="232">
        <v>4</v>
      </c>
      <c r="Y22" s="37">
        <v>4</v>
      </c>
      <c r="Z22" s="316"/>
      <c r="AA22" s="236" t="s">
        <v>450</v>
      </c>
      <c r="AB22" s="240">
        <v>18.2</v>
      </c>
      <c r="AC22" s="39">
        <v>120</v>
      </c>
      <c r="AD22" s="39">
        <v>10</v>
      </c>
      <c r="AE22" s="39">
        <v>13</v>
      </c>
      <c r="AF22" s="232">
        <v>6.5</v>
      </c>
      <c r="AG22" s="234">
        <v>23.18</v>
      </c>
      <c r="AH22" s="235" t="s">
        <v>74</v>
      </c>
      <c r="AI22" s="41">
        <v>50</v>
      </c>
      <c r="AJ22" s="41">
        <v>72</v>
      </c>
      <c r="AK22" s="235">
        <v>20.18</v>
      </c>
    </row>
    <row r="23" spans="1:37" ht="13.5" customHeight="1">
      <c r="A23" s="225" t="s">
        <v>449</v>
      </c>
      <c r="B23" s="241">
        <v>19.899999999999999</v>
      </c>
      <c r="C23" s="21">
        <v>120</v>
      </c>
      <c r="D23" s="21">
        <v>11</v>
      </c>
      <c r="E23" s="21">
        <v>13</v>
      </c>
      <c r="F23" s="222">
        <v>6.5</v>
      </c>
      <c r="G23" s="224">
        <v>25.37</v>
      </c>
      <c r="H23" s="219">
        <v>3.36</v>
      </c>
      <c r="I23" s="219">
        <v>8.49</v>
      </c>
      <c r="J23" s="219">
        <v>4.75</v>
      </c>
      <c r="K23" s="224">
        <v>4.25</v>
      </c>
      <c r="L23" s="226">
        <v>0.46899999999999997</v>
      </c>
      <c r="M23" s="219">
        <v>23.54</v>
      </c>
      <c r="N23" s="225" t="s">
        <v>449</v>
      </c>
      <c r="O23" s="241">
        <v>19.899999999999999</v>
      </c>
      <c r="P23" s="57">
        <v>340.6</v>
      </c>
      <c r="Q23" s="219">
        <v>39.409999999999997</v>
      </c>
      <c r="R23" s="224">
        <v>3.66</v>
      </c>
      <c r="S23" s="57">
        <v>541.5</v>
      </c>
      <c r="T23" s="224">
        <v>4.62</v>
      </c>
      <c r="U23" s="57">
        <v>139.80000000000001</v>
      </c>
      <c r="V23" s="224">
        <v>2.35</v>
      </c>
      <c r="W23" s="342">
        <v>-200.9</v>
      </c>
      <c r="X23" s="222">
        <v>2</v>
      </c>
      <c r="Y23" s="26">
        <v>4</v>
      </c>
      <c r="Z23" s="316"/>
      <c r="AA23" s="225" t="s">
        <v>449</v>
      </c>
      <c r="AB23" s="241">
        <v>19.899999999999999</v>
      </c>
      <c r="AC23" s="21">
        <v>120</v>
      </c>
      <c r="AD23" s="21">
        <v>11</v>
      </c>
      <c r="AE23" s="21">
        <v>13</v>
      </c>
      <c r="AF23" s="222">
        <v>6.5</v>
      </c>
      <c r="AG23" s="224">
        <v>25.37</v>
      </c>
      <c r="AH23" s="219" t="s">
        <v>74</v>
      </c>
      <c r="AI23" s="33">
        <v>51</v>
      </c>
      <c r="AJ23" s="33">
        <v>72</v>
      </c>
      <c r="AK23" s="219">
        <v>22.07</v>
      </c>
    </row>
    <row r="24" spans="1:37" ht="13.5" customHeight="1">
      <c r="A24" s="236" t="s">
        <v>448</v>
      </c>
      <c r="B24" s="240">
        <v>21.6</v>
      </c>
      <c r="C24" s="39">
        <v>120</v>
      </c>
      <c r="D24" s="39">
        <v>12</v>
      </c>
      <c r="E24" s="39">
        <v>13</v>
      </c>
      <c r="F24" s="232">
        <v>6.5</v>
      </c>
      <c r="G24" s="234">
        <v>27.54</v>
      </c>
      <c r="H24" s="235">
        <v>3.4</v>
      </c>
      <c r="I24" s="235">
        <v>8.49</v>
      </c>
      <c r="J24" s="235">
        <v>4.8</v>
      </c>
      <c r="K24" s="234">
        <v>4.26</v>
      </c>
      <c r="L24" s="237">
        <v>0.46899999999999997</v>
      </c>
      <c r="M24" s="235">
        <v>21.69</v>
      </c>
      <c r="N24" s="236" t="s">
        <v>448</v>
      </c>
      <c r="O24" s="240">
        <v>21.6</v>
      </c>
      <c r="P24" s="55">
        <v>367.7</v>
      </c>
      <c r="Q24" s="235">
        <v>42.73</v>
      </c>
      <c r="R24" s="234">
        <v>3.65</v>
      </c>
      <c r="S24" s="55">
        <v>584.29999999999995</v>
      </c>
      <c r="T24" s="234">
        <v>4.6100000000000003</v>
      </c>
      <c r="U24" s="55">
        <v>151</v>
      </c>
      <c r="V24" s="234">
        <v>2.34</v>
      </c>
      <c r="W24" s="345">
        <v>-216.6</v>
      </c>
      <c r="X24" s="232">
        <v>1</v>
      </c>
      <c r="Y24" s="37">
        <v>4</v>
      </c>
      <c r="Z24" s="316"/>
      <c r="AA24" s="236" t="s">
        <v>448</v>
      </c>
      <c r="AB24" s="240">
        <v>21.6</v>
      </c>
      <c r="AC24" s="39">
        <v>120</v>
      </c>
      <c r="AD24" s="39">
        <v>12</v>
      </c>
      <c r="AE24" s="39">
        <v>13</v>
      </c>
      <c r="AF24" s="232">
        <v>6.5</v>
      </c>
      <c r="AG24" s="234">
        <v>27.54</v>
      </c>
      <c r="AH24" s="235" t="s">
        <v>74</v>
      </c>
      <c r="AI24" s="41">
        <v>52</v>
      </c>
      <c r="AJ24" s="41">
        <v>72</v>
      </c>
      <c r="AK24" s="235">
        <v>23.94</v>
      </c>
    </row>
    <row r="25" spans="1:37" ht="13.5" customHeight="1">
      <c r="A25" s="225" t="s">
        <v>447</v>
      </c>
      <c r="B25" s="241">
        <v>23.3</v>
      </c>
      <c r="C25" s="21">
        <v>120</v>
      </c>
      <c r="D25" s="21">
        <v>13</v>
      </c>
      <c r="E25" s="21">
        <v>13</v>
      </c>
      <c r="F25" s="222">
        <v>6.5</v>
      </c>
      <c r="G25" s="224">
        <v>29.69</v>
      </c>
      <c r="H25" s="219">
        <v>3.44</v>
      </c>
      <c r="I25" s="219">
        <v>8.49</v>
      </c>
      <c r="J25" s="219">
        <v>4.8600000000000003</v>
      </c>
      <c r="K25" s="224">
        <v>4.28</v>
      </c>
      <c r="L25" s="226">
        <v>0.46899999999999997</v>
      </c>
      <c r="M25" s="219">
        <v>20.12</v>
      </c>
      <c r="N25" s="225" t="s">
        <v>447</v>
      </c>
      <c r="O25" s="241">
        <v>23.3</v>
      </c>
      <c r="P25" s="57">
        <v>394</v>
      </c>
      <c r="Q25" s="219">
        <v>46.01</v>
      </c>
      <c r="R25" s="224">
        <v>3.64</v>
      </c>
      <c r="S25" s="57">
        <v>625.9</v>
      </c>
      <c r="T25" s="224">
        <v>4.59</v>
      </c>
      <c r="U25" s="57">
        <v>162.19999999999999</v>
      </c>
      <c r="V25" s="224">
        <v>2.34</v>
      </c>
      <c r="W25" s="342">
        <v>-231.8</v>
      </c>
      <c r="X25" s="222">
        <v>1</v>
      </c>
      <c r="Y25" s="26">
        <v>3</v>
      </c>
      <c r="Z25" s="316"/>
      <c r="AA25" s="225" t="s">
        <v>447</v>
      </c>
      <c r="AB25" s="241">
        <v>23.3</v>
      </c>
      <c r="AC25" s="21">
        <v>120</v>
      </c>
      <c r="AD25" s="21">
        <v>13</v>
      </c>
      <c r="AE25" s="21">
        <v>13</v>
      </c>
      <c r="AF25" s="222">
        <v>6.5</v>
      </c>
      <c r="AG25" s="224">
        <v>29.69</v>
      </c>
      <c r="AH25" s="219" t="s">
        <v>74</v>
      </c>
      <c r="AI25" s="33">
        <v>53</v>
      </c>
      <c r="AJ25" s="33">
        <v>72</v>
      </c>
      <c r="AK25" s="219">
        <v>25.79</v>
      </c>
    </row>
    <row r="26" spans="1:37" ht="13.5" customHeight="1">
      <c r="A26" s="236" t="s">
        <v>445</v>
      </c>
      <c r="B26" s="240">
        <v>26.6</v>
      </c>
      <c r="C26" s="39">
        <v>120</v>
      </c>
      <c r="D26" s="39">
        <v>15</v>
      </c>
      <c r="E26" s="39">
        <v>13</v>
      </c>
      <c r="F26" s="232">
        <v>6.5</v>
      </c>
      <c r="G26" s="234">
        <v>33.93</v>
      </c>
      <c r="H26" s="235">
        <v>3.51</v>
      </c>
      <c r="I26" s="235">
        <v>8.49</v>
      </c>
      <c r="J26" s="235">
        <v>4.97</v>
      </c>
      <c r="K26" s="234">
        <v>4.3099999999999996</v>
      </c>
      <c r="L26" s="237">
        <v>0.46899999999999997</v>
      </c>
      <c r="M26" s="235">
        <v>17.600000000000001</v>
      </c>
      <c r="N26" s="236" t="s">
        <v>445</v>
      </c>
      <c r="O26" s="240">
        <v>26.6</v>
      </c>
      <c r="P26" s="55">
        <v>444.9</v>
      </c>
      <c r="Q26" s="235">
        <v>52.43</v>
      </c>
      <c r="R26" s="234">
        <v>3.62</v>
      </c>
      <c r="S26" s="55">
        <v>705.6</v>
      </c>
      <c r="T26" s="234">
        <v>4.5599999999999996</v>
      </c>
      <c r="U26" s="55">
        <v>184.2</v>
      </c>
      <c r="V26" s="234">
        <v>2.33</v>
      </c>
      <c r="W26" s="345">
        <v>-260.7</v>
      </c>
      <c r="X26" s="232">
        <v>1</v>
      </c>
      <c r="Y26" s="37">
        <v>1</v>
      </c>
      <c r="Z26" s="316"/>
      <c r="AA26" s="236" t="s">
        <v>445</v>
      </c>
      <c r="AB26" s="240">
        <v>26.6</v>
      </c>
      <c r="AC26" s="39">
        <v>120</v>
      </c>
      <c r="AD26" s="39">
        <v>15</v>
      </c>
      <c r="AE26" s="39">
        <v>13</v>
      </c>
      <c r="AF26" s="232">
        <v>6.5</v>
      </c>
      <c r="AG26" s="234">
        <v>33.93</v>
      </c>
      <c r="AH26" s="235" t="s">
        <v>74</v>
      </c>
      <c r="AI26" s="41">
        <v>55</v>
      </c>
      <c r="AJ26" s="41">
        <v>72</v>
      </c>
      <c r="AK26" s="235">
        <v>29.43</v>
      </c>
    </row>
    <row r="27" spans="1:37" ht="13.5" hidden="1" customHeight="1">
      <c r="A27" s="225"/>
      <c r="B27" s="241"/>
      <c r="C27" s="21"/>
      <c r="D27" s="21"/>
      <c r="E27" s="21"/>
      <c r="F27" s="222"/>
      <c r="G27" s="224"/>
      <c r="H27" s="219"/>
      <c r="I27" s="219"/>
      <c r="J27" s="219"/>
      <c r="K27" s="224"/>
      <c r="L27" s="226"/>
      <c r="M27" s="219"/>
      <c r="N27" s="225"/>
      <c r="O27" s="241"/>
      <c r="P27" s="57"/>
      <c r="Q27" s="219"/>
      <c r="R27" s="224"/>
      <c r="S27" s="57"/>
      <c r="T27" s="224"/>
      <c r="U27" s="57"/>
      <c r="V27" s="224"/>
      <c r="W27" s="342"/>
      <c r="X27" s="222"/>
      <c r="Y27" s="26"/>
      <c r="Z27" s="316"/>
      <c r="AA27" s="225"/>
      <c r="AB27" s="241"/>
      <c r="AC27" s="21"/>
      <c r="AD27" s="21"/>
      <c r="AE27" s="21"/>
      <c r="AF27" s="222"/>
      <c r="AG27" s="224"/>
      <c r="AH27" s="219"/>
      <c r="AI27" s="33"/>
      <c r="AJ27" s="33"/>
      <c r="AK27" s="219"/>
    </row>
    <row r="28" spans="1:37" ht="13.5" customHeight="1">
      <c r="A28" s="236" t="s">
        <v>439</v>
      </c>
      <c r="B28" s="240">
        <v>23.5</v>
      </c>
      <c r="C28" s="39">
        <v>130</v>
      </c>
      <c r="D28" s="39">
        <v>12</v>
      </c>
      <c r="E28" s="39">
        <v>14</v>
      </c>
      <c r="F28" s="232">
        <v>7</v>
      </c>
      <c r="G28" s="234">
        <v>30</v>
      </c>
      <c r="H28" s="235">
        <v>3.64</v>
      </c>
      <c r="I28" s="235">
        <v>9.19</v>
      </c>
      <c r="J28" s="235">
        <v>5.15</v>
      </c>
      <c r="K28" s="234">
        <v>4.5999999999999996</v>
      </c>
      <c r="L28" s="237">
        <v>0.50800000000000001</v>
      </c>
      <c r="M28" s="235">
        <v>21.59</v>
      </c>
      <c r="N28" s="236" t="s">
        <v>439</v>
      </c>
      <c r="O28" s="240">
        <v>23.5</v>
      </c>
      <c r="P28" s="55">
        <v>472.2</v>
      </c>
      <c r="Q28" s="235">
        <v>50.44</v>
      </c>
      <c r="R28" s="234">
        <v>3.97</v>
      </c>
      <c r="S28" s="55">
        <v>750.6</v>
      </c>
      <c r="T28" s="234">
        <v>5</v>
      </c>
      <c r="U28" s="55">
        <v>193.7</v>
      </c>
      <c r="V28" s="234">
        <v>2.54</v>
      </c>
      <c r="W28" s="345">
        <v>-278.5</v>
      </c>
      <c r="X28" s="232">
        <v>2</v>
      </c>
      <c r="Y28" s="37">
        <v>4</v>
      </c>
      <c r="Z28" s="316"/>
      <c r="AA28" s="236" t="s">
        <v>439</v>
      </c>
      <c r="AB28" s="240">
        <v>23.5</v>
      </c>
      <c r="AC28" s="39">
        <v>130</v>
      </c>
      <c r="AD28" s="39">
        <v>12</v>
      </c>
      <c r="AE28" s="39">
        <v>14</v>
      </c>
      <c r="AF28" s="232">
        <v>7</v>
      </c>
      <c r="AG28" s="234">
        <v>29.97</v>
      </c>
      <c r="AH28" s="235" t="s">
        <v>74</v>
      </c>
      <c r="AI28" s="41">
        <v>52</v>
      </c>
      <c r="AJ28" s="41">
        <v>82</v>
      </c>
      <c r="AK28" s="235">
        <v>26.37</v>
      </c>
    </row>
    <row r="29" spans="1:37" ht="13.5" hidden="1" customHeight="1">
      <c r="A29" s="225"/>
      <c r="B29" s="241"/>
      <c r="C29" s="21"/>
      <c r="D29" s="21"/>
      <c r="E29" s="21"/>
      <c r="F29" s="222"/>
      <c r="G29" s="224"/>
      <c r="H29" s="219"/>
      <c r="I29" s="219"/>
      <c r="J29" s="219"/>
      <c r="K29" s="224"/>
      <c r="L29" s="226"/>
      <c r="M29" s="219"/>
      <c r="N29" s="225"/>
      <c r="O29" s="241"/>
      <c r="P29" s="57"/>
      <c r="Q29" s="219"/>
      <c r="R29" s="224"/>
      <c r="S29" s="57"/>
      <c r="T29" s="224"/>
      <c r="U29" s="57"/>
      <c r="V29" s="224"/>
      <c r="W29" s="342"/>
      <c r="X29" s="222"/>
      <c r="Y29" s="26"/>
      <c r="Z29" s="316"/>
      <c r="AA29" s="225"/>
      <c r="AB29" s="241"/>
      <c r="AC29" s="21"/>
      <c r="AD29" s="21"/>
      <c r="AE29" s="21"/>
      <c r="AF29" s="222"/>
      <c r="AG29" s="224"/>
      <c r="AH29" s="219"/>
      <c r="AI29" s="33"/>
      <c r="AJ29" s="33"/>
      <c r="AK29" s="219"/>
    </row>
    <row r="30" spans="1:37" ht="13.5" customHeight="1">
      <c r="A30" s="236" t="s">
        <v>433</v>
      </c>
      <c r="B30" s="240">
        <v>21.4</v>
      </c>
      <c r="C30" s="39">
        <v>140</v>
      </c>
      <c r="D30" s="39">
        <v>10</v>
      </c>
      <c r="E30" s="39">
        <v>15</v>
      </c>
      <c r="F30" s="232">
        <v>7.5</v>
      </c>
      <c r="G30" s="234">
        <v>27.24</v>
      </c>
      <c r="H30" s="235">
        <v>3.79</v>
      </c>
      <c r="I30" s="235">
        <v>9.9</v>
      </c>
      <c r="J30" s="235">
        <v>5.37</v>
      </c>
      <c r="K30" s="234">
        <v>4.93</v>
      </c>
      <c r="L30" s="237">
        <v>0.54700000000000004</v>
      </c>
      <c r="M30" s="235">
        <v>25.59</v>
      </c>
      <c r="N30" s="236" t="s">
        <v>433</v>
      </c>
      <c r="O30" s="240">
        <v>21.4</v>
      </c>
      <c r="P30" s="55">
        <v>504.4</v>
      </c>
      <c r="Q30" s="235">
        <v>49.43</v>
      </c>
      <c r="R30" s="234">
        <v>4.3</v>
      </c>
      <c r="S30" s="41">
        <v>802</v>
      </c>
      <c r="T30" s="234">
        <v>5.43</v>
      </c>
      <c r="U30" s="55">
        <v>206.8</v>
      </c>
      <c r="V30" s="234">
        <v>2.76</v>
      </c>
      <c r="W30" s="345">
        <v>-297.60000000000002</v>
      </c>
      <c r="X30" s="232">
        <v>4</v>
      </c>
      <c r="Y30" s="37">
        <v>4</v>
      </c>
      <c r="Z30" s="316"/>
      <c r="AA30" s="236" t="s">
        <v>433</v>
      </c>
      <c r="AB30" s="240">
        <v>21.4</v>
      </c>
      <c r="AC30" s="39">
        <v>140</v>
      </c>
      <c r="AD30" s="39">
        <v>10</v>
      </c>
      <c r="AE30" s="39">
        <v>15</v>
      </c>
      <c r="AF30" s="232">
        <v>7.5</v>
      </c>
      <c r="AG30" s="234">
        <v>27.24</v>
      </c>
      <c r="AH30" s="235" t="s">
        <v>74</v>
      </c>
      <c r="AI30" s="41">
        <v>51</v>
      </c>
      <c r="AJ30" s="41">
        <v>92</v>
      </c>
      <c r="AK30" s="235">
        <v>24.24</v>
      </c>
    </row>
    <row r="31" spans="1:37" ht="13.5" customHeight="1">
      <c r="A31" s="225" t="s">
        <v>430</v>
      </c>
      <c r="B31" s="241">
        <v>27.4</v>
      </c>
      <c r="C31" s="21">
        <v>140</v>
      </c>
      <c r="D31" s="21">
        <v>13</v>
      </c>
      <c r="E31" s="21">
        <v>15</v>
      </c>
      <c r="F31" s="222">
        <v>7.5</v>
      </c>
      <c r="G31" s="224">
        <v>34.950000000000003</v>
      </c>
      <c r="H31" s="219">
        <v>3.92</v>
      </c>
      <c r="I31" s="219">
        <v>9.9</v>
      </c>
      <c r="J31" s="219">
        <v>5.55</v>
      </c>
      <c r="K31" s="224">
        <v>4.96</v>
      </c>
      <c r="L31" s="226">
        <v>0.54700000000000004</v>
      </c>
      <c r="M31" s="219">
        <v>19.940000000000001</v>
      </c>
      <c r="N31" s="225" t="s">
        <v>430</v>
      </c>
      <c r="O31" s="241">
        <v>27.4</v>
      </c>
      <c r="P31" s="57">
        <v>638.5</v>
      </c>
      <c r="Q31" s="219">
        <v>63.37</v>
      </c>
      <c r="R31" s="224">
        <v>4.2699999999999996</v>
      </c>
      <c r="S31" s="33">
        <v>1015</v>
      </c>
      <c r="T31" s="224">
        <v>5.39</v>
      </c>
      <c r="U31" s="57">
        <v>262</v>
      </c>
      <c r="V31" s="224">
        <v>2.74</v>
      </c>
      <c r="W31" s="342">
        <v>-376.6</v>
      </c>
      <c r="X31" s="222">
        <v>2</v>
      </c>
      <c r="Y31" s="26">
        <v>4</v>
      </c>
      <c r="Z31" s="316"/>
      <c r="AA31" s="225" t="s">
        <v>430</v>
      </c>
      <c r="AB31" s="241">
        <v>27.4</v>
      </c>
      <c r="AC31" s="21">
        <v>140</v>
      </c>
      <c r="AD31" s="21">
        <v>13</v>
      </c>
      <c r="AE31" s="21">
        <v>15</v>
      </c>
      <c r="AF31" s="222">
        <v>7.5</v>
      </c>
      <c r="AG31" s="224">
        <v>34.950000000000003</v>
      </c>
      <c r="AH31" s="219" t="s">
        <v>74</v>
      </c>
      <c r="AI31" s="33">
        <v>54</v>
      </c>
      <c r="AJ31" s="33">
        <v>92</v>
      </c>
      <c r="AK31" s="219">
        <v>31.05</v>
      </c>
    </row>
    <row r="32" spans="1:37" ht="13.5" hidden="1" customHeight="1">
      <c r="A32" s="225"/>
      <c r="B32" s="241"/>
      <c r="C32" s="21"/>
      <c r="D32" s="21"/>
      <c r="E32" s="21"/>
      <c r="F32" s="222"/>
      <c r="G32" s="224"/>
      <c r="H32" s="219"/>
      <c r="I32" s="219"/>
      <c r="J32" s="219"/>
      <c r="K32" s="224"/>
      <c r="L32" s="226"/>
      <c r="M32" s="219"/>
      <c r="N32" s="225"/>
      <c r="O32" s="241"/>
      <c r="P32" s="57"/>
      <c r="Q32" s="219"/>
      <c r="R32" s="224"/>
      <c r="S32" s="33"/>
      <c r="T32" s="224"/>
      <c r="U32" s="57"/>
      <c r="V32" s="224"/>
      <c r="W32" s="342"/>
      <c r="X32" s="222"/>
      <c r="Y32" s="26"/>
      <c r="Z32" s="316"/>
      <c r="AA32" s="225"/>
      <c r="AB32" s="241"/>
      <c r="AC32" s="21"/>
      <c r="AD32" s="21"/>
      <c r="AE32" s="21"/>
      <c r="AF32" s="222"/>
      <c r="AG32" s="224"/>
      <c r="AH32" s="219"/>
      <c r="AI32" s="33"/>
      <c r="AJ32" s="33"/>
      <c r="AK32" s="219"/>
    </row>
    <row r="33" spans="1:37" ht="13.5" customHeight="1">
      <c r="A33" s="236" t="s">
        <v>426</v>
      </c>
      <c r="B33" s="240">
        <v>23</v>
      </c>
      <c r="C33" s="39">
        <v>150</v>
      </c>
      <c r="D33" s="39">
        <v>10</v>
      </c>
      <c r="E33" s="39">
        <v>16</v>
      </c>
      <c r="F33" s="232">
        <v>8</v>
      </c>
      <c r="G33" s="234">
        <v>29.27</v>
      </c>
      <c r="H33" s="235">
        <v>4.03</v>
      </c>
      <c r="I33" s="235">
        <v>10.61</v>
      </c>
      <c r="J33" s="235">
        <v>5.71</v>
      </c>
      <c r="K33" s="234">
        <v>5.28</v>
      </c>
      <c r="L33" s="237">
        <v>0.58599999999999997</v>
      </c>
      <c r="M33" s="235">
        <v>25.51</v>
      </c>
      <c r="N33" s="236" t="s">
        <v>426</v>
      </c>
      <c r="O33" s="240">
        <v>23</v>
      </c>
      <c r="P33" s="55">
        <v>624</v>
      </c>
      <c r="Q33" s="235">
        <v>56.91</v>
      </c>
      <c r="R33" s="234">
        <v>4.62</v>
      </c>
      <c r="S33" s="41">
        <v>992</v>
      </c>
      <c r="T33" s="234">
        <v>5.82</v>
      </c>
      <c r="U33" s="55">
        <v>256</v>
      </c>
      <c r="V33" s="234">
        <v>2.96</v>
      </c>
      <c r="W33" s="345">
        <v>-368</v>
      </c>
      <c r="X33" s="232">
        <v>4</v>
      </c>
      <c r="Y33" s="37">
        <v>4</v>
      </c>
      <c r="Z33" s="316"/>
      <c r="AA33" s="236" t="s">
        <v>426</v>
      </c>
      <c r="AB33" s="240">
        <v>23</v>
      </c>
      <c r="AC33" s="39">
        <v>150</v>
      </c>
      <c r="AD33" s="39">
        <v>10</v>
      </c>
      <c r="AE33" s="39">
        <v>16</v>
      </c>
      <c r="AF33" s="232">
        <v>8</v>
      </c>
      <c r="AG33" s="234">
        <v>29.27</v>
      </c>
      <c r="AH33" s="235" t="s">
        <v>74</v>
      </c>
      <c r="AI33" s="41">
        <v>52</v>
      </c>
      <c r="AJ33" s="41">
        <v>102</v>
      </c>
      <c r="AK33" s="235">
        <v>26.27</v>
      </c>
    </row>
    <row r="34" spans="1:37" ht="13.5" customHeight="1">
      <c r="A34" s="225" t="s">
        <v>425</v>
      </c>
      <c r="B34" s="241">
        <v>27.3</v>
      </c>
      <c r="C34" s="21">
        <v>150</v>
      </c>
      <c r="D34" s="21">
        <v>12</v>
      </c>
      <c r="E34" s="21">
        <v>16</v>
      </c>
      <c r="F34" s="222">
        <v>8</v>
      </c>
      <c r="G34" s="224">
        <v>34.83</v>
      </c>
      <c r="H34" s="219">
        <v>4.12</v>
      </c>
      <c r="I34" s="219">
        <v>10.61</v>
      </c>
      <c r="J34" s="219">
        <v>5.83</v>
      </c>
      <c r="K34" s="224">
        <v>5.29</v>
      </c>
      <c r="L34" s="226">
        <v>0.58599999999999997</v>
      </c>
      <c r="M34" s="219">
        <v>21.44</v>
      </c>
      <c r="N34" s="225" t="s">
        <v>425</v>
      </c>
      <c r="O34" s="241">
        <v>27.3</v>
      </c>
      <c r="P34" s="57">
        <v>736.9</v>
      </c>
      <c r="Q34" s="219">
        <v>67.75</v>
      </c>
      <c r="R34" s="224">
        <v>4.5999999999999996</v>
      </c>
      <c r="S34" s="33">
        <v>1172</v>
      </c>
      <c r="T34" s="224">
        <v>5.8</v>
      </c>
      <c r="U34" s="57">
        <v>302</v>
      </c>
      <c r="V34" s="224">
        <v>2.94</v>
      </c>
      <c r="W34" s="342">
        <v>-434.9</v>
      </c>
      <c r="X34" s="222">
        <v>4</v>
      </c>
      <c r="Y34" s="26">
        <v>4</v>
      </c>
      <c r="Z34" s="316"/>
      <c r="AA34" s="225" t="s">
        <v>425</v>
      </c>
      <c r="AB34" s="241">
        <v>27.3</v>
      </c>
      <c r="AC34" s="21">
        <v>150</v>
      </c>
      <c r="AD34" s="21">
        <v>12</v>
      </c>
      <c r="AE34" s="21">
        <v>16</v>
      </c>
      <c r="AF34" s="222">
        <v>8</v>
      </c>
      <c r="AG34" s="224">
        <v>34.83</v>
      </c>
      <c r="AH34" s="219" t="s">
        <v>74</v>
      </c>
      <c r="AI34" s="33">
        <v>54</v>
      </c>
      <c r="AJ34" s="33">
        <v>102</v>
      </c>
      <c r="AK34" s="219">
        <v>31.23</v>
      </c>
    </row>
    <row r="35" spans="1:37" ht="13.5" customHeight="1">
      <c r="A35" s="236" t="s">
        <v>423</v>
      </c>
      <c r="B35" s="240">
        <v>31.6</v>
      </c>
      <c r="C35" s="39">
        <v>150</v>
      </c>
      <c r="D35" s="39">
        <v>14</v>
      </c>
      <c r="E35" s="39">
        <v>16</v>
      </c>
      <c r="F35" s="232">
        <v>8</v>
      </c>
      <c r="G35" s="234">
        <v>40.31</v>
      </c>
      <c r="H35" s="235">
        <v>4.21</v>
      </c>
      <c r="I35" s="235">
        <v>10.61</v>
      </c>
      <c r="J35" s="235">
        <v>5.95</v>
      </c>
      <c r="K35" s="234">
        <v>5.32</v>
      </c>
      <c r="L35" s="237">
        <v>0.58599999999999997</v>
      </c>
      <c r="M35" s="235">
        <v>18.53</v>
      </c>
      <c r="N35" s="236" t="s">
        <v>423</v>
      </c>
      <c r="O35" s="240">
        <v>31.6</v>
      </c>
      <c r="P35" s="55">
        <v>845.4</v>
      </c>
      <c r="Q35" s="235">
        <v>78.33</v>
      </c>
      <c r="R35" s="234">
        <v>4.58</v>
      </c>
      <c r="S35" s="41">
        <v>1344</v>
      </c>
      <c r="T35" s="234">
        <v>5.77</v>
      </c>
      <c r="U35" s="55">
        <v>346.9</v>
      </c>
      <c r="V35" s="234">
        <v>2.93</v>
      </c>
      <c r="W35" s="345">
        <v>-498.5</v>
      </c>
      <c r="X35" s="232">
        <v>2</v>
      </c>
      <c r="Y35" s="37">
        <v>4</v>
      </c>
      <c r="Z35" s="316"/>
      <c r="AA35" s="236" t="s">
        <v>423</v>
      </c>
      <c r="AB35" s="240">
        <v>31.6</v>
      </c>
      <c r="AC35" s="39">
        <v>150</v>
      </c>
      <c r="AD35" s="39">
        <v>14</v>
      </c>
      <c r="AE35" s="39">
        <v>16</v>
      </c>
      <c r="AF35" s="232">
        <v>8</v>
      </c>
      <c r="AG35" s="234">
        <v>40.31</v>
      </c>
      <c r="AH35" s="235" t="s">
        <v>74</v>
      </c>
      <c r="AI35" s="41">
        <v>56</v>
      </c>
      <c r="AJ35" s="41">
        <v>102</v>
      </c>
      <c r="AK35" s="235">
        <v>36.11</v>
      </c>
    </row>
    <row r="36" spans="1:37" ht="13.5" customHeight="1">
      <c r="A36" s="225" t="s">
        <v>422</v>
      </c>
      <c r="B36" s="241">
        <v>33.799999999999997</v>
      </c>
      <c r="C36" s="21">
        <v>150</v>
      </c>
      <c r="D36" s="21">
        <v>15</v>
      </c>
      <c r="E36" s="21">
        <v>16</v>
      </c>
      <c r="F36" s="222">
        <v>8</v>
      </c>
      <c r="G36" s="224">
        <v>43.02</v>
      </c>
      <c r="H36" s="219">
        <v>4.25</v>
      </c>
      <c r="I36" s="219">
        <v>10.61</v>
      </c>
      <c r="J36" s="219">
        <v>6.01</v>
      </c>
      <c r="K36" s="224">
        <v>5.33</v>
      </c>
      <c r="L36" s="226">
        <v>0.58599999999999997</v>
      </c>
      <c r="M36" s="219">
        <v>17.36</v>
      </c>
      <c r="N36" s="225" t="s">
        <v>422</v>
      </c>
      <c r="O36" s="241">
        <v>33.799999999999997</v>
      </c>
      <c r="P36" s="57">
        <v>898.1</v>
      </c>
      <c r="Q36" s="219">
        <v>83.52</v>
      </c>
      <c r="R36" s="224">
        <v>4.57</v>
      </c>
      <c r="S36" s="33">
        <v>1427</v>
      </c>
      <c r="T36" s="224">
        <v>5.76</v>
      </c>
      <c r="U36" s="57">
        <v>368.9</v>
      </c>
      <c r="V36" s="224">
        <v>2.93</v>
      </c>
      <c r="W36" s="342">
        <v>-529.1</v>
      </c>
      <c r="X36" s="222">
        <v>1</v>
      </c>
      <c r="Y36" s="26">
        <v>4</v>
      </c>
      <c r="Z36" s="316"/>
      <c r="AA36" s="225" t="s">
        <v>422</v>
      </c>
      <c r="AB36" s="241">
        <v>33.799999999999997</v>
      </c>
      <c r="AC36" s="21">
        <v>150</v>
      </c>
      <c r="AD36" s="21">
        <v>15</v>
      </c>
      <c r="AE36" s="21">
        <v>16</v>
      </c>
      <c r="AF36" s="222">
        <v>8</v>
      </c>
      <c r="AG36" s="224">
        <v>43.02</v>
      </c>
      <c r="AH36" s="219" t="s">
        <v>74</v>
      </c>
      <c r="AI36" s="33">
        <v>57</v>
      </c>
      <c r="AJ36" s="33">
        <v>102</v>
      </c>
      <c r="AK36" s="219">
        <v>38.520000000000003</v>
      </c>
    </row>
    <row r="37" spans="1:37" ht="13.5" customHeight="1">
      <c r="A37" s="236" t="s">
        <v>420</v>
      </c>
      <c r="B37" s="240">
        <v>40.1</v>
      </c>
      <c r="C37" s="39">
        <v>150</v>
      </c>
      <c r="D37" s="39">
        <v>18</v>
      </c>
      <c r="E37" s="39">
        <v>16</v>
      </c>
      <c r="F37" s="232">
        <v>8</v>
      </c>
      <c r="G37" s="234">
        <v>51.03</v>
      </c>
      <c r="H37" s="235">
        <v>4.37</v>
      </c>
      <c r="I37" s="235">
        <v>10.61</v>
      </c>
      <c r="J37" s="235">
        <v>6.17</v>
      </c>
      <c r="K37" s="234">
        <v>5.37</v>
      </c>
      <c r="L37" s="237">
        <v>0.58599999999999997</v>
      </c>
      <c r="M37" s="235">
        <v>14.63</v>
      </c>
      <c r="N37" s="236" t="s">
        <v>420</v>
      </c>
      <c r="O37" s="240">
        <v>40.1</v>
      </c>
      <c r="P37" s="41">
        <v>1050</v>
      </c>
      <c r="Q37" s="235">
        <v>98.74</v>
      </c>
      <c r="R37" s="234">
        <v>4.54</v>
      </c>
      <c r="S37" s="41">
        <v>1666</v>
      </c>
      <c r="T37" s="234">
        <v>5.71</v>
      </c>
      <c r="U37" s="55">
        <v>433.8</v>
      </c>
      <c r="V37" s="234">
        <v>2.92</v>
      </c>
      <c r="W37" s="345">
        <v>-616.20000000000005</v>
      </c>
      <c r="X37" s="232">
        <v>1</v>
      </c>
      <c r="Y37" s="37">
        <v>2</v>
      </c>
      <c r="Z37" s="316"/>
      <c r="AA37" s="236" t="s">
        <v>420</v>
      </c>
      <c r="AB37" s="240">
        <v>40.1</v>
      </c>
      <c r="AC37" s="39">
        <v>150</v>
      </c>
      <c r="AD37" s="39">
        <v>18</v>
      </c>
      <c r="AE37" s="39">
        <v>16</v>
      </c>
      <c r="AF37" s="232">
        <v>8</v>
      </c>
      <c r="AG37" s="234">
        <v>51.03</v>
      </c>
      <c r="AH37" s="235" t="s">
        <v>74</v>
      </c>
      <c r="AI37" s="41">
        <v>61</v>
      </c>
      <c r="AJ37" s="41">
        <v>102</v>
      </c>
      <c r="AK37" s="235">
        <v>45.63</v>
      </c>
    </row>
    <row r="38" spans="1:37" ht="13.5" hidden="1" customHeight="1">
      <c r="A38" s="225"/>
      <c r="B38" s="241"/>
      <c r="C38" s="21"/>
      <c r="D38" s="21"/>
      <c r="E38" s="21"/>
      <c r="F38" s="222"/>
      <c r="G38" s="224"/>
      <c r="H38" s="219"/>
      <c r="I38" s="219"/>
      <c r="J38" s="219"/>
      <c r="K38" s="224"/>
      <c r="L38" s="226"/>
      <c r="M38" s="219"/>
      <c r="N38" s="225"/>
      <c r="O38" s="241"/>
      <c r="P38" s="33"/>
      <c r="Q38" s="219"/>
      <c r="R38" s="224"/>
      <c r="S38" s="33"/>
      <c r="T38" s="224"/>
      <c r="U38" s="57"/>
      <c r="V38" s="224"/>
      <c r="W38" s="342"/>
      <c r="X38" s="222"/>
      <c r="Y38" s="26"/>
      <c r="Z38" s="316"/>
      <c r="AA38" s="225"/>
      <c r="AB38" s="241"/>
      <c r="AC38" s="21"/>
      <c r="AD38" s="21"/>
      <c r="AE38" s="21"/>
      <c r="AF38" s="222"/>
      <c r="AG38" s="224"/>
      <c r="AH38" s="219"/>
      <c r="AI38" s="33"/>
      <c r="AJ38" s="33"/>
      <c r="AK38" s="219"/>
    </row>
    <row r="39" spans="1:37" ht="13.5" customHeight="1">
      <c r="A39" s="236" t="s">
        <v>418</v>
      </c>
      <c r="B39" s="240">
        <v>33.9</v>
      </c>
      <c r="C39" s="39">
        <v>160</v>
      </c>
      <c r="D39" s="39">
        <v>14</v>
      </c>
      <c r="E39" s="39">
        <v>17</v>
      </c>
      <c r="F39" s="232">
        <v>8.5</v>
      </c>
      <c r="G39" s="234">
        <v>43.15</v>
      </c>
      <c r="H39" s="235">
        <v>4.45</v>
      </c>
      <c r="I39" s="235">
        <v>11.31</v>
      </c>
      <c r="J39" s="235">
        <v>6.29</v>
      </c>
      <c r="K39" s="234">
        <v>5.66</v>
      </c>
      <c r="L39" s="237">
        <v>0.625</v>
      </c>
      <c r="M39" s="235">
        <v>18.46</v>
      </c>
      <c r="N39" s="236" t="s">
        <v>418</v>
      </c>
      <c r="O39" s="240">
        <v>33.9</v>
      </c>
      <c r="P39" s="41">
        <v>1034</v>
      </c>
      <c r="Q39" s="235">
        <v>89.5</v>
      </c>
      <c r="R39" s="234">
        <v>4.8899999999999997</v>
      </c>
      <c r="S39" s="41">
        <v>1644</v>
      </c>
      <c r="T39" s="234">
        <v>6.17</v>
      </c>
      <c r="U39" s="55">
        <v>423.8</v>
      </c>
      <c r="V39" s="234">
        <v>3.13</v>
      </c>
      <c r="W39" s="345">
        <v>-610</v>
      </c>
      <c r="X39" s="232">
        <v>3</v>
      </c>
      <c r="Y39" s="37">
        <v>4</v>
      </c>
      <c r="Z39" s="316"/>
      <c r="AA39" s="236" t="s">
        <v>418</v>
      </c>
      <c r="AB39" s="240">
        <v>33.9</v>
      </c>
      <c r="AC39" s="39">
        <v>160</v>
      </c>
      <c r="AD39" s="39">
        <v>14</v>
      </c>
      <c r="AE39" s="39">
        <v>17</v>
      </c>
      <c r="AF39" s="232">
        <v>8.5</v>
      </c>
      <c r="AG39" s="234">
        <v>43.15</v>
      </c>
      <c r="AH39" s="235" t="s">
        <v>74</v>
      </c>
      <c r="AI39" s="41">
        <v>57</v>
      </c>
      <c r="AJ39" s="41">
        <v>111</v>
      </c>
      <c r="AK39" s="235">
        <v>38.950000000000003</v>
      </c>
    </row>
    <row r="40" spans="1:37" ht="13.5" customHeight="1">
      <c r="A40" s="225" t="s">
        <v>417</v>
      </c>
      <c r="B40" s="241">
        <v>36.200000000000003</v>
      </c>
      <c r="C40" s="21">
        <v>160</v>
      </c>
      <c r="D40" s="21">
        <v>15</v>
      </c>
      <c r="E40" s="21">
        <v>17</v>
      </c>
      <c r="F40" s="222">
        <v>8.5</v>
      </c>
      <c r="G40" s="224">
        <v>46.06</v>
      </c>
      <c r="H40" s="219">
        <v>4.49</v>
      </c>
      <c r="I40" s="219">
        <v>11.31</v>
      </c>
      <c r="J40" s="219">
        <v>6.35</v>
      </c>
      <c r="K40" s="224">
        <v>5.67</v>
      </c>
      <c r="L40" s="226">
        <v>0.625</v>
      </c>
      <c r="M40" s="219">
        <v>17.3</v>
      </c>
      <c r="N40" s="225" t="s">
        <v>417</v>
      </c>
      <c r="O40" s="241">
        <v>36.200000000000003</v>
      </c>
      <c r="P40" s="33">
        <v>1099</v>
      </c>
      <c r="Q40" s="57">
        <v>95.5</v>
      </c>
      <c r="R40" s="224">
        <v>4.88</v>
      </c>
      <c r="S40" s="33">
        <v>1747</v>
      </c>
      <c r="T40" s="224">
        <v>6.16</v>
      </c>
      <c r="U40" s="57">
        <v>450.8</v>
      </c>
      <c r="V40" s="224">
        <v>3.13</v>
      </c>
      <c r="W40" s="342">
        <v>-648</v>
      </c>
      <c r="X40" s="222">
        <v>2</v>
      </c>
      <c r="Y40" s="26">
        <v>4</v>
      </c>
      <c r="Z40" s="316"/>
      <c r="AA40" s="225" t="s">
        <v>417</v>
      </c>
      <c r="AB40" s="241">
        <v>36.200000000000003</v>
      </c>
      <c r="AC40" s="21">
        <v>160</v>
      </c>
      <c r="AD40" s="21">
        <v>15</v>
      </c>
      <c r="AE40" s="21">
        <v>17</v>
      </c>
      <c r="AF40" s="222">
        <v>8.5</v>
      </c>
      <c r="AG40" s="224">
        <v>46.06</v>
      </c>
      <c r="AH40" s="219" t="s">
        <v>74</v>
      </c>
      <c r="AI40" s="33">
        <v>58</v>
      </c>
      <c r="AJ40" s="33">
        <v>111</v>
      </c>
      <c r="AK40" s="219">
        <v>41.56</v>
      </c>
    </row>
    <row r="41" spans="1:37" ht="13.5" customHeight="1">
      <c r="A41" s="236" t="s">
        <v>416</v>
      </c>
      <c r="B41" s="240">
        <v>38.4</v>
      </c>
      <c r="C41" s="39">
        <v>160</v>
      </c>
      <c r="D41" s="39">
        <v>16</v>
      </c>
      <c r="E41" s="39">
        <v>17</v>
      </c>
      <c r="F41" s="232">
        <v>8.5</v>
      </c>
      <c r="G41" s="234">
        <v>48.95</v>
      </c>
      <c r="H41" s="235">
        <v>4.53</v>
      </c>
      <c r="I41" s="235">
        <v>11.31</v>
      </c>
      <c r="J41" s="235">
        <v>6.41</v>
      </c>
      <c r="K41" s="234">
        <v>5.69</v>
      </c>
      <c r="L41" s="237">
        <v>0.625</v>
      </c>
      <c r="M41" s="235">
        <v>16.28</v>
      </c>
      <c r="N41" s="236" t="s">
        <v>416</v>
      </c>
      <c r="O41" s="240">
        <v>38.4</v>
      </c>
      <c r="P41" s="41">
        <v>1163</v>
      </c>
      <c r="Q41" s="55">
        <v>101.4</v>
      </c>
      <c r="R41" s="234">
        <v>4.87</v>
      </c>
      <c r="S41" s="41">
        <v>1848</v>
      </c>
      <c r="T41" s="234">
        <v>6.14</v>
      </c>
      <c r="U41" s="55">
        <v>477.6</v>
      </c>
      <c r="V41" s="234">
        <v>3.12</v>
      </c>
      <c r="W41" s="345">
        <v>-685.1</v>
      </c>
      <c r="X41" s="232">
        <v>1</v>
      </c>
      <c r="Y41" s="37">
        <v>4</v>
      </c>
      <c r="Z41" s="316"/>
      <c r="AA41" s="236" t="s">
        <v>416</v>
      </c>
      <c r="AB41" s="240">
        <v>38.4</v>
      </c>
      <c r="AC41" s="39">
        <v>160</v>
      </c>
      <c r="AD41" s="39">
        <v>16</v>
      </c>
      <c r="AE41" s="39">
        <v>17</v>
      </c>
      <c r="AF41" s="232">
        <v>8.5</v>
      </c>
      <c r="AG41" s="234">
        <v>48.95</v>
      </c>
      <c r="AH41" s="235" t="s">
        <v>74</v>
      </c>
      <c r="AI41" s="41">
        <v>60</v>
      </c>
      <c r="AJ41" s="41">
        <v>111</v>
      </c>
      <c r="AK41" s="235">
        <v>44.15</v>
      </c>
    </row>
    <row r="42" spans="1:37" ht="13.5" customHeight="1">
      <c r="A42" s="225" t="s">
        <v>415</v>
      </c>
      <c r="B42" s="241">
        <v>40.700000000000003</v>
      </c>
      <c r="C42" s="21">
        <v>160</v>
      </c>
      <c r="D42" s="21">
        <v>17</v>
      </c>
      <c r="E42" s="21">
        <v>17</v>
      </c>
      <c r="F42" s="222">
        <v>8.5</v>
      </c>
      <c r="G42" s="224">
        <v>51.82</v>
      </c>
      <c r="H42" s="219">
        <v>4.57</v>
      </c>
      <c r="I42" s="219">
        <v>11.31</v>
      </c>
      <c r="J42" s="219">
        <v>6.46</v>
      </c>
      <c r="K42" s="224">
        <v>5.7</v>
      </c>
      <c r="L42" s="226">
        <v>0.625</v>
      </c>
      <c r="M42" s="219">
        <v>15.37</v>
      </c>
      <c r="N42" s="225" t="s">
        <v>415</v>
      </c>
      <c r="O42" s="241">
        <v>40.700000000000003</v>
      </c>
      <c r="P42" s="33">
        <v>1225</v>
      </c>
      <c r="Q42" s="57">
        <v>107.2</v>
      </c>
      <c r="R42" s="224">
        <v>4.8600000000000003</v>
      </c>
      <c r="S42" s="33">
        <v>1947</v>
      </c>
      <c r="T42" s="224">
        <v>6.13</v>
      </c>
      <c r="U42" s="57">
        <v>504.1</v>
      </c>
      <c r="V42" s="224">
        <v>3.12</v>
      </c>
      <c r="W42" s="342">
        <v>-721.3</v>
      </c>
      <c r="X42" s="222">
        <v>1</v>
      </c>
      <c r="Y42" s="26">
        <v>4</v>
      </c>
      <c r="Z42" s="316"/>
      <c r="AA42" s="225" t="s">
        <v>415</v>
      </c>
      <c r="AB42" s="241">
        <v>40.700000000000003</v>
      </c>
      <c r="AC42" s="21">
        <v>160</v>
      </c>
      <c r="AD42" s="21">
        <v>17</v>
      </c>
      <c r="AE42" s="21">
        <v>17</v>
      </c>
      <c r="AF42" s="222">
        <v>8.5</v>
      </c>
      <c r="AG42" s="224">
        <v>51.82</v>
      </c>
      <c r="AH42" s="219" t="s">
        <v>74</v>
      </c>
      <c r="AI42" s="33">
        <v>61</v>
      </c>
      <c r="AJ42" s="33">
        <v>111</v>
      </c>
      <c r="AK42" s="219">
        <v>46.72</v>
      </c>
    </row>
    <row r="43" spans="1:37" ht="13.5" hidden="1" customHeight="1">
      <c r="A43" s="225"/>
      <c r="B43" s="241"/>
      <c r="C43" s="21"/>
      <c r="D43" s="21"/>
      <c r="E43" s="21"/>
      <c r="F43" s="222"/>
      <c r="G43" s="224"/>
      <c r="H43" s="219"/>
      <c r="I43" s="219"/>
      <c r="J43" s="219"/>
      <c r="K43" s="224"/>
      <c r="L43" s="226"/>
      <c r="M43" s="219"/>
      <c r="N43" s="225"/>
      <c r="O43" s="241"/>
      <c r="P43" s="33"/>
      <c r="Q43" s="57"/>
      <c r="R43" s="224"/>
      <c r="S43" s="33"/>
      <c r="T43" s="224"/>
      <c r="U43" s="57"/>
      <c r="V43" s="224"/>
      <c r="W43" s="342"/>
      <c r="X43" s="222"/>
      <c r="Y43" s="26"/>
      <c r="Z43" s="316"/>
      <c r="AA43" s="225"/>
      <c r="AB43" s="241"/>
      <c r="AC43" s="21"/>
      <c r="AD43" s="21"/>
      <c r="AE43" s="21"/>
      <c r="AF43" s="222"/>
      <c r="AG43" s="224"/>
      <c r="AH43" s="219"/>
      <c r="AI43" s="33"/>
      <c r="AJ43" s="33"/>
      <c r="AK43" s="219"/>
    </row>
    <row r="44" spans="1:37" ht="13.5" customHeight="1">
      <c r="A44" s="236" t="s">
        <v>412</v>
      </c>
      <c r="B44" s="240">
        <v>35.700000000000003</v>
      </c>
      <c r="C44" s="39">
        <v>180</v>
      </c>
      <c r="D44" s="39">
        <v>13</v>
      </c>
      <c r="E44" s="39">
        <v>18</v>
      </c>
      <c r="F44" s="232">
        <v>9</v>
      </c>
      <c r="G44" s="234">
        <v>45.46</v>
      </c>
      <c r="H44" s="235">
        <v>4.9000000000000004</v>
      </c>
      <c r="I44" s="235">
        <v>12.73</v>
      </c>
      <c r="J44" s="235">
        <v>6.93</v>
      </c>
      <c r="K44" s="234">
        <v>6.35</v>
      </c>
      <c r="L44" s="237">
        <v>0.70499999999999996</v>
      </c>
      <c r="M44" s="235">
        <v>19.739999999999998</v>
      </c>
      <c r="N44" s="236" t="s">
        <v>412</v>
      </c>
      <c r="O44" s="240">
        <v>35.700000000000003</v>
      </c>
      <c r="P44" s="41">
        <v>1396</v>
      </c>
      <c r="Q44" s="55">
        <v>106.5</v>
      </c>
      <c r="R44" s="234">
        <v>5.54</v>
      </c>
      <c r="S44" s="41">
        <v>2221</v>
      </c>
      <c r="T44" s="234">
        <v>6.99</v>
      </c>
      <c r="U44" s="55">
        <v>571.6</v>
      </c>
      <c r="V44" s="234">
        <v>3.55</v>
      </c>
      <c r="W44" s="345">
        <v>-824.5</v>
      </c>
      <c r="X44" s="232">
        <v>4</v>
      </c>
      <c r="Y44" s="37">
        <v>4</v>
      </c>
      <c r="Z44" s="316"/>
      <c r="AA44" s="236" t="s">
        <v>412</v>
      </c>
      <c r="AB44" s="240">
        <v>35.700000000000003</v>
      </c>
      <c r="AC44" s="39">
        <v>180</v>
      </c>
      <c r="AD44" s="39">
        <v>13</v>
      </c>
      <c r="AE44" s="39">
        <v>18</v>
      </c>
      <c r="AF44" s="232">
        <v>9</v>
      </c>
      <c r="AG44" s="234">
        <v>45.46</v>
      </c>
      <c r="AH44" s="235" t="s">
        <v>74</v>
      </c>
      <c r="AI44" s="41">
        <v>57</v>
      </c>
      <c r="AJ44" s="41">
        <v>131</v>
      </c>
      <c r="AK44" s="235">
        <v>41.56</v>
      </c>
    </row>
    <row r="45" spans="1:37" ht="13.5" customHeight="1">
      <c r="A45" s="225" t="s">
        <v>411</v>
      </c>
      <c r="B45" s="241">
        <v>38.299999999999997</v>
      </c>
      <c r="C45" s="21">
        <v>180</v>
      </c>
      <c r="D45" s="21">
        <v>14</v>
      </c>
      <c r="E45" s="21">
        <v>18</v>
      </c>
      <c r="F45" s="222">
        <v>9</v>
      </c>
      <c r="G45" s="224">
        <v>48.79</v>
      </c>
      <c r="H45" s="219">
        <v>4.9400000000000004</v>
      </c>
      <c r="I45" s="219">
        <v>12.73</v>
      </c>
      <c r="J45" s="219">
        <v>6.99</v>
      </c>
      <c r="K45" s="224">
        <v>6.36</v>
      </c>
      <c r="L45" s="226">
        <v>0.70499999999999996</v>
      </c>
      <c r="M45" s="219">
        <v>18.399999999999999</v>
      </c>
      <c r="N45" s="225" t="s">
        <v>411</v>
      </c>
      <c r="O45" s="241">
        <v>38.299999999999997</v>
      </c>
      <c r="P45" s="33">
        <v>1493</v>
      </c>
      <c r="Q45" s="57">
        <v>114.3</v>
      </c>
      <c r="R45" s="224">
        <v>5.53</v>
      </c>
      <c r="S45" s="33">
        <v>2375</v>
      </c>
      <c r="T45" s="224">
        <v>6.98</v>
      </c>
      <c r="U45" s="57">
        <v>611.29999999999995</v>
      </c>
      <c r="V45" s="224">
        <v>3.54</v>
      </c>
      <c r="W45" s="342">
        <v>-882</v>
      </c>
      <c r="X45" s="222">
        <v>4</v>
      </c>
      <c r="Y45" s="26">
        <v>4</v>
      </c>
      <c r="Z45" s="316"/>
      <c r="AA45" s="225" t="s">
        <v>411</v>
      </c>
      <c r="AB45" s="241">
        <v>38.299999999999997</v>
      </c>
      <c r="AC45" s="21">
        <v>180</v>
      </c>
      <c r="AD45" s="21">
        <v>14</v>
      </c>
      <c r="AE45" s="21">
        <v>18</v>
      </c>
      <c r="AF45" s="222">
        <v>9</v>
      </c>
      <c r="AG45" s="224">
        <v>48.79</v>
      </c>
      <c r="AH45" s="219" t="s">
        <v>74</v>
      </c>
      <c r="AI45" s="33">
        <v>58</v>
      </c>
      <c r="AJ45" s="33">
        <v>131</v>
      </c>
      <c r="AK45" s="219">
        <v>44.59</v>
      </c>
    </row>
    <row r="46" spans="1:37" ht="13.5" customHeight="1">
      <c r="A46" s="236" t="s">
        <v>410</v>
      </c>
      <c r="B46" s="240">
        <v>40.9</v>
      </c>
      <c r="C46" s="39">
        <v>180</v>
      </c>
      <c r="D46" s="39">
        <v>15</v>
      </c>
      <c r="E46" s="39">
        <v>18</v>
      </c>
      <c r="F46" s="232">
        <v>9</v>
      </c>
      <c r="G46" s="234">
        <v>52.1</v>
      </c>
      <c r="H46" s="235">
        <v>4.9800000000000004</v>
      </c>
      <c r="I46" s="235">
        <v>12.73</v>
      </c>
      <c r="J46" s="235">
        <v>7.05</v>
      </c>
      <c r="K46" s="234">
        <v>6.37</v>
      </c>
      <c r="L46" s="237">
        <v>0.70499999999999996</v>
      </c>
      <c r="M46" s="235">
        <v>17.23</v>
      </c>
      <c r="N46" s="236" t="s">
        <v>410</v>
      </c>
      <c r="O46" s="240">
        <v>40.9</v>
      </c>
      <c r="P46" s="41">
        <v>1589</v>
      </c>
      <c r="Q46" s="55">
        <v>122</v>
      </c>
      <c r="R46" s="234">
        <v>5.52</v>
      </c>
      <c r="S46" s="41">
        <v>2527</v>
      </c>
      <c r="T46" s="234">
        <v>6.96</v>
      </c>
      <c r="U46" s="55">
        <v>650.5</v>
      </c>
      <c r="V46" s="234">
        <v>3.53</v>
      </c>
      <c r="W46" s="345">
        <v>-938</v>
      </c>
      <c r="X46" s="232">
        <v>4</v>
      </c>
      <c r="Y46" s="37">
        <v>4</v>
      </c>
      <c r="Z46" s="316"/>
      <c r="AA46" s="236" t="s">
        <v>410</v>
      </c>
      <c r="AB46" s="240">
        <v>40.9</v>
      </c>
      <c r="AC46" s="39">
        <v>180</v>
      </c>
      <c r="AD46" s="39">
        <v>15</v>
      </c>
      <c r="AE46" s="39">
        <v>18</v>
      </c>
      <c r="AF46" s="232">
        <v>9</v>
      </c>
      <c r="AG46" s="234">
        <v>52.1</v>
      </c>
      <c r="AH46" s="235" t="s">
        <v>74</v>
      </c>
      <c r="AI46" s="41">
        <v>59</v>
      </c>
      <c r="AJ46" s="41">
        <v>131</v>
      </c>
      <c r="AK46" s="235">
        <v>47.6</v>
      </c>
    </row>
    <row r="47" spans="1:37" ht="13.5" customHeight="1">
      <c r="A47" s="225" t="s">
        <v>409</v>
      </c>
      <c r="B47" s="241">
        <v>43.5</v>
      </c>
      <c r="C47" s="21">
        <v>180</v>
      </c>
      <c r="D47" s="21">
        <v>16</v>
      </c>
      <c r="E47" s="21">
        <v>18</v>
      </c>
      <c r="F47" s="222">
        <v>9</v>
      </c>
      <c r="G47" s="224">
        <v>55.39</v>
      </c>
      <c r="H47" s="219">
        <v>5.0199999999999996</v>
      </c>
      <c r="I47" s="219">
        <v>12.73</v>
      </c>
      <c r="J47" s="219">
        <v>7.1</v>
      </c>
      <c r="K47" s="224">
        <v>6.38</v>
      </c>
      <c r="L47" s="226">
        <v>0.70499999999999996</v>
      </c>
      <c r="M47" s="219">
        <v>16.2</v>
      </c>
      <c r="N47" s="225" t="s">
        <v>409</v>
      </c>
      <c r="O47" s="241">
        <v>43.5</v>
      </c>
      <c r="P47" s="33">
        <v>1682</v>
      </c>
      <c r="Q47" s="57">
        <v>129.69999999999999</v>
      </c>
      <c r="R47" s="224">
        <v>5.51</v>
      </c>
      <c r="S47" s="33">
        <v>2675</v>
      </c>
      <c r="T47" s="224">
        <v>6.95</v>
      </c>
      <c r="U47" s="57">
        <v>689.4</v>
      </c>
      <c r="V47" s="224">
        <v>3.53</v>
      </c>
      <c r="W47" s="342">
        <v>-993</v>
      </c>
      <c r="X47" s="222">
        <v>3</v>
      </c>
      <c r="Y47" s="26">
        <v>4</v>
      </c>
      <c r="Z47" s="316"/>
      <c r="AA47" s="225" t="s">
        <v>409</v>
      </c>
      <c r="AB47" s="241">
        <v>43.5</v>
      </c>
      <c r="AC47" s="21">
        <v>180</v>
      </c>
      <c r="AD47" s="21">
        <v>16</v>
      </c>
      <c r="AE47" s="21">
        <v>18</v>
      </c>
      <c r="AF47" s="222">
        <v>9</v>
      </c>
      <c r="AG47" s="224">
        <v>55.39</v>
      </c>
      <c r="AH47" s="219" t="s">
        <v>74</v>
      </c>
      <c r="AI47" s="33">
        <v>61</v>
      </c>
      <c r="AJ47" s="33">
        <v>131</v>
      </c>
      <c r="AK47" s="219">
        <v>50.59</v>
      </c>
    </row>
    <row r="48" spans="1:37" ht="13.5" customHeight="1">
      <c r="A48" s="236" t="s">
        <v>408</v>
      </c>
      <c r="B48" s="240">
        <v>46</v>
      </c>
      <c r="C48" s="39">
        <v>180</v>
      </c>
      <c r="D48" s="39">
        <v>17</v>
      </c>
      <c r="E48" s="39">
        <v>18</v>
      </c>
      <c r="F48" s="232">
        <v>9</v>
      </c>
      <c r="G48" s="234">
        <v>58.66</v>
      </c>
      <c r="H48" s="235">
        <v>5.0599999999999996</v>
      </c>
      <c r="I48" s="235">
        <v>12.73</v>
      </c>
      <c r="J48" s="235">
        <v>7.16</v>
      </c>
      <c r="K48" s="234">
        <v>6.4</v>
      </c>
      <c r="L48" s="237">
        <v>0.70499999999999996</v>
      </c>
      <c r="M48" s="235">
        <v>15.3</v>
      </c>
      <c r="N48" s="236" t="s">
        <v>408</v>
      </c>
      <c r="O48" s="240">
        <v>46</v>
      </c>
      <c r="P48" s="41">
        <v>1775</v>
      </c>
      <c r="Q48" s="55">
        <v>137.19999999999999</v>
      </c>
      <c r="R48" s="234">
        <v>5.5</v>
      </c>
      <c r="S48" s="41">
        <v>2822</v>
      </c>
      <c r="T48" s="234">
        <v>6.94</v>
      </c>
      <c r="U48" s="55">
        <v>727.8</v>
      </c>
      <c r="V48" s="234">
        <v>3.52</v>
      </c>
      <c r="W48" s="345">
        <v>-1047</v>
      </c>
      <c r="X48" s="232">
        <v>2</v>
      </c>
      <c r="Y48" s="37">
        <v>4</v>
      </c>
      <c r="Z48" s="316"/>
      <c r="AA48" s="236" t="s">
        <v>408</v>
      </c>
      <c r="AB48" s="240">
        <v>46</v>
      </c>
      <c r="AC48" s="39">
        <v>180</v>
      </c>
      <c r="AD48" s="39">
        <v>17</v>
      </c>
      <c r="AE48" s="39">
        <v>18</v>
      </c>
      <c r="AF48" s="232">
        <v>9</v>
      </c>
      <c r="AG48" s="234">
        <v>58.66</v>
      </c>
      <c r="AH48" s="235" t="s">
        <v>74</v>
      </c>
      <c r="AI48" s="41">
        <v>62</v>
      </c>
      <c r="AJ48" s="41">
        <v>131</v>
      </c>
      <c r="AK48" s="235">
        <v>53.56</v>
      </c>
    </row>
    <row r="49" spans="1:37" ht="13.5" customHeight="1">
      <c r="A49" s="225" t="s">
        <v>407</v>
      </c>
      <c r="B49" s="241">
        <v>48.6</v>
      </c>
      <c r="C49" s="21">
        <v>180</v>
      </c>
      <c r="D49" s="21">
        <v>18</v>
      </c>
      <c r="E49" s="21">
        <v>18</v>
      </c>
      <c r="F49" s="222">
        <v>9</v>
      </c>
      <c r="G49" s="224">
        <v>61.91</v>
      </c>
      <c r="H49" s="219">
        <v>5.0999999999999996</v>
      </c>
      <c r="I49" s="219">
        <v>12.73</v>
      </c>
      <c r="J49" s="219">
        <v>7.22</v>
      </c>
      <c r="K49" s="224">
        <v>6.41</v>
      </c>
      <c r="L49" s="226">
        <v>0.70499999999999996</v>
      </c>
      <c r="M49" s="219">
        <v>14.5</v>
      </c>
      <c r="N49" s="225" t="s">
        <v>407</v>
      </c>
      <c r="O49" s="241">
        <v>48.6</v>
      </c>
      <c r="P49" s="33">
        <v>1866</v>
      </c>
      <c r="Q49" s="57">
        <v>144.69999999999999</v>
      </c>
      <c r="R49" s="224">
        <v>5.49</v>
      </c>
      <c r="S49" s="33">
        <v>2965</v>
      </c>
      <c r="T49" s="224">
        <v>6.92</v>
      </c>
      <c r="U49" s="57">
        <v>766</v>
      </c>
      <c r="V49" s="224">
        <v>3.52</v>
      </c>
      <c r="W49" s="342">
        <v>-1100</v>
      </c>
      <c r="X49" s="222">
        <v>1</v>
      </c>
      <c r="Y49" s="26">
        <v>4</v>
      </c>
      <c r="Z49" s="316"/>
      <c r="AA49" s="225" t="s">
        <v>407</v>
      </c>
      <c r="AB49" s="241">
        <v>48.6</v>
      </c>
      <c r="AC49" s="21">
        <v>180</v>
      </c>
      <c r="AD49" s="21">
        <v>18</v>
      </c>
      <c r="AE49" s="21">
        <v>18</v>
      </c>
      <c r="AF49" s="222">
        <v>9</v>
      </c>
      <c r="AG49" s="224">
        <v>61.91</v>
      </c>
      <c r="AH49" s="219" t="s">
        <v>74</v>
      </c>
      <c r="AI49" s="33">
        <v>63</v>
      </c>
      <c r="AJ49" s="33">
        <v>131</v>
      </c>
      <c r="AK49" s="219">
        <v>56.51</v>
      </c>
    </row>
    <row r="50" spans="1:37" ht="13.5" customHeight="1">
      <c r="A50" s="236" t="s">
        <v>406</v>
      </c>
      <c r="B50" s="240">
        <v>51.1</v>
      </c>
      <c r="C50" s="39">
        <v>180</v>
      </c>
      <c r="D50" s="39">
        <v>19</v>
      </c>
      <c r="E50" s="39">
        <v>18</v>
      </c>
      <c r="F50" s="232">
        <v>9</v>
      </c>
      <c r="G50" s="234">
        <v>65.14</v>
      </c>
      <c r="H50" s="235">
        <v>5.14</v>
      </c>
      <c r="I50" s="235">
        <v>12.73</v>
      </c>
      <c r="J50" s="235">
        <v>7.27</v>
      </c>
      <c r="K50" s="234">
        <v>6.42</v>
      </c>
      <c r="L50" s="237">
        <v>0.70499999999999996</v>
      </c>
      <c r="M50" s="235">
        <v>13.78</v>
      </c>
      <c r="N50" s="236" t="s">
        <v>406</v>
      </c>
      <c r="O50" s="240">
        <v>51.1</v>
      </c>
      <c r="P50" s="41">
        <v>1955</v>
      </c>
      <c r="Q50" s="55">
        <v>152.1</v>
      </c>
      <c r="R50" s="234">
        <v>5.48</v>
      </c>
      <c r="S50" s="41">
        <v>3106</v>
      </c>
      <c r="T50" s="234">
        <v>6.91</v>
      </c>
      <c r="U50" s="55">
        <v>803.8</v>
      </c>
      <c r="V50" s="234">
        <v>3.51</v>
      </c>
      <c r="W50" s="345">
        <v>-1151</v>
      </c>
      <c r="X50" s="232">
        <v>1</v>
      </c>
      <c r="Y50" s="37">
        <v>4</v>
      </c>
      <c r="Z50" s="316"/>
      <c r="AA50" s="236" t="s">
        <v>406</v>
      </c>
      <c r="AB50" s="240">
        <v>51.1</v>
      </c>
      <c r="AC50" s="39">
        <v>180</v>
      </c>
      <c r="AD50" s="39">
        <v>19</v>
      </c>
      <c r="AE50" s="39">
        <v>18</v>
      </c>
      <c r="AF50" s="232">
        <v>9</v>
      </c>
      <c r="AG50" s="234">
        <v>65.14</v>
      </c>
      <c r="AH50" s="235" t="s">
        <v>74</v>
      </c>
      <c r="AI50" s="41">
        <v>64</v>
      </c>
      <c r="AJ50" s="41">
        <v>131</v>
      </c>
      <c r="AK50" s="235">
        <v>59.44</v>
      </c>
    </row>
    <row r="51" spans="1:37" ht="13.5" customHeight="1">
      <c r="A51" s="225" t="s">
        <v>405</v>
      </c>
      <c r="B51" s="241">
        <v>53.7</v>
      </c>
      <c r="C51" s="21">
        <v>180</v>
      </c>
      <c r="D51" s="21">
        <v>20</v>
      </c>
      <c r="E51" s="21">
        <v>18</v>
      </c>
      <c r="F51" s="222">
        <v>9</v>
      </c>
      <c r="G51" s="224">
        <v>68.349999999999994</v>
      </c>
      <c r="H51" s="219">
        <v>5.18</v>
      </c>
      <c r="I51" s="219">
        <v>12.73</v>
      </c>
      <c r="J51" s="219">
        <v>7.33</v>
      </c>
      <c r="K51" s="224">
        <v>6.44</v>
      </c>
      <c r="L51" s="226">
        <v>0.70499999999999996</v>
      </c>
      <c r="M51" s="219">
        <v>13.13</v>
      </c>
      <c r="N51" s="225" t="s">
        <v>405</v>
      </c>
      <c r="O51" s="241">
        <v>53.7</v>
      </c>
      <c r="P51" s="33">
        <v>2043</v>
      </c>
      <c r="Q51" s="57">
        <v>159.4</v>
      </c>
      <c r="R51" s="224">
        <v>5.47</v>
      </c>
      <c r="S51" s="33">
        <v>3244</v>
      </c>
      <c r="T51" s="224">
        <v>6.89</v>
      </c>
      <c r="U51" s="57">
        <v>841.3</v>
      </c>
      <c r="V51" s="224">
        <v>3.51</v>
      </c>
      <c r="W51" s="342">
        <v>-1202</v>
      </c>
      <c r="X51" s="222">
        <v>1</v>
      </c>
      <c r="Y51" s="26">
        <v>3</v>
      </c>
      <c r="Z51" s="316"/>
      <c r="AA51" s="225" t="s">
        <v>405</v>
      </c>
      <c r="AB51" s="241">
        <v>53.7</v>
      </c>
      <c r="AC51" s="21">
        <v>180</v>
      </c>
      <c r="AD51" s="21">
        <v>20</v>
      </c>
      <c r="AE51" s="21">
        <v>18</v>
      </c>
      <c r="AF51" s="222">
        <v>9</v>
      </c>
      <c r="AG51" s="224">
        <v>68.349999999999994</v>
      </c>
      <c r="AH51" s="219" t="s">
        <v>74</v>
      </c>
      <c r="AI51" s="33">
        <v>65</v>
      </c>
      <c r="AJ51" s="33">
        <v>131</v>
      </c>
      <c r="AK51" s="219">
        <v>62.35</v>
      </c>
    </row>
    <row r="52" spans="1:37" ht="13.5" hidden="1" customHeight="1">
      <c r="A52" s="225"/>
      <c r="B52" s="241"/>
      <c r="C52" s="21"/>
      <c r="D52" s="21"/>
      <c r="E52" s="21"/>
      <c r="F52" s="222"/>
      <c r="G52" s="224"/>
      <c r="H52" s="219"/>
      <c r="I52" s="219"/>
      <c r="J52" s="219"/>
      <c r="K52" s="224"/>
      <c r="L52" s="226"/>
      <c r="M52" s="219"/>
      <c r="N52" s="225"/>
      <c r="O52" s="241"/>
      <c r="P52" s="33"/>
      <c r="Q52" s="57"/>
      <c r="R52" s="224"/>
      <c r="S52" s="33"/>
      <c r="T52" s="224"/>
      <c r="U52" s="57"/>
      <c r="V52" s="224"/>
      <c r="W52" s="342"/>
      <c r="X52" s="222"/>
      <c r="Y52" s="26"/>
      <c r="Z52" s="316"/>
      <c r="AA52" s="225"/>
      <c r="AB52" s="241"/>
      <c r="AC52" s="21"/>
      <c r="AD52" s="21"/>
      <c r="AE52" s="21"/>
      <c r="AF52" s="222"/>
      <c r="AG52" s="224"/>
      <c r="AH52" s="219"/>
      <c r="AI52" s="33"/>
      <c r="AJ52" s="33"/>
      <c r="AK52" s="219"/>
    </row>
    <row r="53" spans="1:37" ht="13.5" customHeight="1">
      <c r="A53" s="236" t="s">
        <v>403</v>
      </c>
      <c r="B53" s="240">
        <v>45.6</v>
      </c>
      <c r="C53" s="39">
        <v>200</v>
      </c>
      <c r="D53" s="39">
        <v>15</v>
      </c>
      <c r="E53" s="39">
        <v>18</v>
      </c>
      <c r="F53" s="232">
        <v>9</v>
      </c>
      <c r="G53" s="234">
        <v>58.1</v>
      </c>
      <c r="H53" s="235">
        <v>5.48</v>
      </c>
      <c r="I53" s="235">
        <v>14.14</v>
      </c>
      <c r="J53" s="235">
        <v>7.75</v>
      </c>
      <c r="K53" s="234">
        <v>7.08</v>
      </c>
      <c r="L53" s="237">
        <v>0.78500000000000003</v>
      </c>
      <c r="M53" s="235">
        <v>17.2</v>
      </c>
      <c r="N53" s="236" t="s">
        <v>403</v>
      </c>
      <c r="O53" s="240">
        <v>45.6</v>
      </c>
      <c r="P53" s="41">
        <v>2209</v>
      </c>
      <c r="Q53" s="55">
        <v>152.19999999999999</v>
      </c>
      <c r="R53" s="234">
        <v>6.17</v>
      </c>
      <c r="S53" s="41">
        <v>3516</v>
      </c>
      <c r="T53" s="234">
        <v>7.78</v>
      </c>
      <c r="U53" s="41">
        <v>903</v>
      </c>
      <c r="V53" s="234">
        <v>3.94</v>
      </c>
      <c r="W53" s="345">
        <v>-1306</v>
      </c>
      <c r="X53" s="232">
        <v>4</v>
      </c>
      <c r="Y53" s="37">
        <v>4</v>
      </c>
      <c r="Z53" s="316"/>
      <c r="AA53" s="236" t="s">
        <v>403</v>
      </c>
      <c r="AB53" s="240">
        <v>45.6</v>
      </c>
      <c r="AC53" s="39">
        <v>200</v>
      </c>
      <c r="AD53" s="39">
        <v>15</v>
      </c>
      <c r="AE53" s="39">
        <v>18</v>
      </c>
      <c r="AF53" s="232">
        <v>9</v>
      </c>
      <c r="AG53" s="234">
        <v>58.1</v>
      </c>
      <c r="AH53" s="235" t="s">
        <v>74</v>
      </c>
      <c r="AI53" s="41">
        <v>59</v>
      </c>
      <c r="AJ53" s="41">
        <v>151</v>
      </c>
      <c r="AK53" s="235">
        <v>53.6</v>
      </c>
    </row>
    <row r="54" spans="1:37" ht="13.5" customHeight="1">
      <c r="A54" s="225" t="s">
        <v>402</v>
      </c>
      <c r="B54" s="241">
        <v>48.5</v>
      </c>
      <c r="C54" s="21">
        <v>200</v>
      </c>
      <c r="D54" s="21">
        <v>16</v>
      </c>
      <c r="E54" s="21">
        <v>18</v>
      </c>
      <c r="F54" s="222">
        <v>9</v>
      </c>
      <c r="G54" s="224">
        <v>61.79</v>
      </c>
      <c r="H54" s="219">
        <v>5.52</v>
      </c>
      <c r="I54" s="219">
        <v>14.14</v>
      </c>
      <c r="J54" s="219">
        <v>7.81</v>
      </c>
      <c r="K54" s="224">
        <v>7.09</v>
      </c>
      <c r="L54" s="226">
        <v>0.78500000000000003</v>
      </c>
      <c r="M54" s="219">
        <v>16.18</v>
      </c>
      <c r="N54" s="225" t="s">
        <v>402</v>
      </c>
      <c r="O54" s="241">
        <v>48.5</v>
      </c>
      <c r="P54" s="33">
        <v>2341</v>
      </c>
      <c r="Q54" s="57">
        <v>161.69999999999999</v>
      </c>
      <c r="R54" s="224">
        <v>6.16</v>
      </c>
      <c r="S54" s="33">
        <v>3726</v>
      </c>
      <c r="T54" s="224">
        <v>7.77</v>
      </c>
      <c r="U54" s="33">
        <v>957</v>
      </c>
      <c r="V54" s="224">
        <v>3.94</v>
      </c>
      <c r="W54" s="342">
        <v>-1384</v>
      </c>
      <c r="X54" s="222">
        <v>4</v>
      </c>
      <c r="Y54" s="26">
        <v>4</v>
      </c>
      <c r="Z54" s="316"/>
      <c r="AA54" s="225" t="s">
        <v>402</v>
      </c>
      <c r="AB54" s="241">
        <v>48.5</v>
      </c>
      <c r="AC54" s="21">
        <v>200</v>
      </c>
      <c r="AD54" s="21">
        <v>16</v>
      </c>
      <c r="AE54" s="21">
        <v>18</v>
      </c>
      <c r="AF54" s="222">
        <v>9</v>
      </c>
      <c r="AG54" s="224">
        <v>61.79</v>
      </c>
      <c r="AH54" s="219" t="s">
        <v>74</v>
      </c>
      <c r="AI54" s="33">
        <v>61</v>
      </c>
      <c r="AJ54" s="33">
        <v>151</v>
      </c>
      <c r="AK54" s="219">
        <v>56.99</v>
      </c>
    </row>
    <row r="55" spans="1:37" ht="13.5" customHeight="1">
      <c r="A55" s="236" t="s">
        <v>401</v>
      </c>
      <c r="B55" s="240">
        <v>51.4</v>
      </c>
      <c r="C55" s="39">
        <v>200</v>
      </c>
      <c r="D55" s="39">
        <v>17</v>
      </c>
      <c r="E55" s="39">
        <v>18</v>
      </c>
      <c r="F55" s="232">
        <v>9</v>
      </c>
      <c r="G55" s="234">
        <v>65.459999999999994</v>
      </c>
      <c r="H55" s="235">
        <v>5.56</v>
      </c>
      <c r="I55" s="235">
        <v>14.14</v>
      </c>
      <c r="J55" s="235">
        <v>7.87</v>
      </c>
      <c r="K55" s="234">
        <v>7.1</v>
      </c>
      <c r="L55" s="237">
        <v>0.78500000000000003</v>
      </c>
      <c r="M55" s="235">
        <v>15.27</v>
      </c>
      <c r="N55" s="236" t="s">
        <v>401</v>
      </c>
      <c r="O55" s="240">
        <v>51.4</v>
      </c>
      <c r="P55" s="41">
        <v>2472</v>
      </c>
      <c r="Q55" s="55">
        <v>171.2</v>
      </c>
      <c r="R55" s="234">
        <v>6.14</v>
      </c>
      <c r="S55" s="41">
        <v>3932</v>
      </c>
      <c r="T55" s="234">
        <v>7.75</v>
      </c>
      <c r="U55" s="41">
        <v>1011</v>
      </c>
      <c r="V55" s="234">
        <v>3.93</v>
      </c>
      <c r="W55" s="345">
        <v>-1461</v>
      </c>
      <c r="X55" s="232">
        <v>4</v>
      </c>
      <c r="Y55" s="37">
        <v>4</v>
      </c>
      <c r="Z55" s="316"/>
      <c r="AA55" s="236" t="s">
        <v>401</v>
      </c>
      <c r="AB55" s="240">
        <v>51.4</v>
      </c>
      <c r="AC55" s="39">
        <v>200</v>
      </c>
      <c r="AD55" s="39">
        <v>17</v>
      </c>
      <c r="AE55" s="39">
        <v>18</v>
      </c>
      <c r="AF55" s="232">
        <v>9</v>
      </c>
      <c r="AG55" s="234">
        <v>65.459999999999994</v>
      </c>
      <c r="AH55" s="235" t="s">
        <v>74</v>
      </c>
      <c r="AI55" s="41">
        <v>62</v>
      </c>
      <c r="AJ55" s="41">
        <v>151</v>
      </c>
      <c r="AK55" s="235">
        <v>60.36</v>
      </c>
    </row>
    <row r="56" spans="1:37" ht="13.5" customHeight="1">
      <c r="A56" s="225" t="s">
        <v>400</v>
      </c>
      <c r="B56" s="241">
        <v>54.3</v>
      </c>
      <c r="C56" s="21">
        <v>200</v>
      </c>
      <c r="D56" s="21">
        <v>18</v>
      </c>
      <c r="E56" s="21">
        <v>18</v>
      </c>
      <c r="F56" s="222">
        <v>9</v>
      </c>
      <c r="G56" s="224">
        <v>69.11</v>
      </c>
      <c r="H56" s="219">
        <v>5.6</v>
      </c>
      <c r="I56" s="219">
        <v>14.14</v>
      </c>
      <c r="J56" s="219">
        <v>7.93</v>
      </c>
      <c r="K56" s="224">
        <v>7.12</v>
      </c>
      <c r="L56" s="226">
        <v>0.78500000000000003</v>
      </c>
      <c r="M56" s="219">
        <v>14.46</v>
      </c>
      <c r="N56" s="225" t="s">
        <v>400</v>
      </c>
      <c r="O56" s="241">
        <v>54.3</v>
      </c>
      <c r="P56" s="33">
        <v>2600</v>
      </c>
      <c r="Q56" s="57">
        <v>180.6</v>
      </c>
      <c r="R56" s="224">
        <v>6.13</v>
      </c>
      <c r="S56" s="33">
        <v>4135</v>
      </c>
      <c r="T56" s="224">
        <v>7.74</v>
      </c>
      <c r="U56" s="33">
        <v>1064</v>
      </c>
      <c r="V56" s="224">
        <v>3.92</v>
      </c>
      <c r="W56" s="342">
        <v>-1536</v>
      </c>
      <c r="X56" s="222">
        <v>3</v>
      </c>
      <c r="Y56" s="26">
        <v>4</v>
      </c>
      <c r="Z56" s="316"/>
      <c r="AA56" s="225" t="s">
        <v>400</v>
      </c>
      <c r="AB56" s="241">
        <v>54.3</v>
      </c>
      <c r="AC56" s="21">
        <v>200</v>
      </c>
      <c r="AD56" s="21">
        <v>18</v>
      </c>
      <c r="AE56" s="21">
        <v>18</v>
      </c>
      <c r="AF56" s="222">
        <v>9</v>
      </c>
      <c r="AG56" s="224">
        <v>69.11</v>
      </c>
      <c r="AH56" s="219" t="s">
        <v>74</v>
      </c>
      <c r="AI56" s="33">
        <v>63</v>
      </c>
      <c r="AJ56" s="33">
        <v>151</v>
      </c>
      <c r="AK56" s="219">
        <v>63.71</v>
      </c>
    </row>
    <row r="57" spans="1:37" ht="13.5" customHeight="1">
      <c r="A57" s="236" t="s">
        <v>399</v>
      </c>
      <c r="B57" s="240">
        <v>57.1</v>
      </c>
      <c r="C57" s="39">
        <v>200</v>
      </c>
      <c r="D57" s="39">
        <v>19</v>
      </c>
      <c r="E57" s="39">
        <v>18</v>
      </c>
      <c r="F57" s="232">
        <v>9</v>
      </c>
      <c r="G57" s="234">
        <v>72.739999999999995</v>
      </c>
      <c r="H57" s="235">
        <v>5.64</v>
      </c>
      <c r="I57" s="235">
        <v>14.14</v>
      </c>
      <c r="J57" s="235">
        <v>7.98</v>
      </c>
      <c r="K57" s="234">
        <v>7.13</v>
      </c>
      <c r="L57" s="237">
        <v>0.78500000000000003</v>
      </c>
      <c r="M57" s="235">
        <v>13.74</v>
      </c>
      <c r="N57" s="236" t="s">
        <v>399</v>
      </c>
      <c r="O57" s="240">
        <v>57.1</v>
      </c>
      <c r="P57" s="41">
        <v>2726</v>
      </c>
      <c r="Q57" s="55">
        <v>189.9</v>
      </c>
      <c r="R57" s="234">
        <v>6.12</v>
      </c>
      <c r="S57" s="41">
        <v>4335</v>
      </c>
      <c r="T57" s="234">
        <v>7.72</v>
      </c>
      <c r="U57" s="41">
        <v>1117</v>
      </c>
      <c r="V57" s="234">
        <v>3.92</v>
      </c>
      <c r="W57" s="345">
        <v>-1609</v>
      </c>
      <c r="X57" s="232">
        <v>2</v>
      </c>
      <c r="Y57" s="37">
        <v>4</v>
      </c>
      <c r="Z57" s="316"/>
      <c r="AA57" s="236" t="s">
        <v>399</v>
      </c>
      <c r="AB57" s="240">
        <v>57.1</v>
      </c>
      <c r="AC57" s="39">
        <v>200</v>
      </c>
      <c r="AD57" s="39">
        <v>19</v>
      </c>
      <c r="AE57" s="39">
        <v>18</v>
      </c>
      <c r="AF57" s="232">
        <v>9</v>
      </c>
      <c r="AG57" s="234">
        <v>72.739999999999995</v>
      </c>
      <c r="AH57" s="235" t="s">
        <v>74</v>
      </c>
      <c r="AI57" s="41">
        <v>64</v>
      </c>
      <c r="AJ57" s="41">
        <v>151</v>
      </c>
      <c r="AK57" s="235">
        <v>67.040000000000006</v>
      </c>
    </row>
    <row r="58" spans="1:37" ht="13.5" customHeight="1">
      <c r="A58" s="225" t="s">
        <v>398</v>
      </c>
      <c r="B58" s="241">
        <v>59.9</v>
      </c>
      <c r="C58" s="21">
        <v>200</v>
      </c>
      <c r="D58" s="21">
        <v>20</v>
      </c>
      <c r="E58" s="21">
        <v>18</v>
      </c>
      <c r="F58" s="222">
        <v>9</v>
      </c>
      <c r="G58" s="224">
        <v>76.349999999999994</v>
      </c>
      <c r="H58" s="219">
        <v>5.68</v>
      </c>
      <c r="I58" s="219">
        <v>14.14</v>
      </c>
      <c r="J58" s="219">
        <v>8.0399999999999991</v>
      </c>
      <c r="K58" s="224">
        <v>7.15</v>
      </c>
      <c r="L58" s="226">
        <v>0.78500000000000003</v>
      </c>
      <c r="M58" s="219">
        <v>13.09</v>
      </c>
      <c r="N58" s="225" t="s">
        <v>398</v>
      </c>
      <c r="O58" s="241">
        <v>59.9</v>
      </c>
      <c r="P58" s="33">
        <v>2851</v>
      </c>
      <c r="Q58" s="57">
        <v>199.1</v>
      </c>
      <c r="R58" s="224">
        <v>6.11</v>
      </c>
      <c r="S58" s="33">
        <v>4532</v>
      </c>
      <c r="T58" s="224">
        <v>7.7</v>
      </c>
      <c r="U58" s="33">
        <v>1169</v>
      </c>
      <c r="V58" s="224">
        <v>3.91</v>
      </c>
      <c r="W58" s="342">
        <v>-1681</v>
      </c>
      <c r="X58" s="222">
        <v>1</v>
      </c>
      <c r="Y58" s="26">
        <v>4</v>
      </c>
      <c r="Z58" s="316"/>
      <c r="AA58" s="225" t="s">
        <v>398</v>
      </c>
      <c r="AB58" s="241">
        <v>59.9</v>
      </c>
      <c r="AC58" s="21">
        <v>200</v>
      </c>
      <c r="AD58" s="21">
        <v>20</v>
      </c>
      <c r="AE58" s="21">
        <v>18</v>
      </c>
      <c r="AF58" s="222">
        <v>9</v>
      </c>
      <c r="AG58" s="224">
        <v>76.349999999999994</v>
      </c>
      <c r="AH58" s="219" t="s">
        <v>74</v>
      </c>
      <c r="AI58" s="33">
        <v>65</v>
      </c>
      <c r="AJ58" s="33">
        <v>151</v>
      </c>
      <c r="AK58" s="219">
        <v>70.349999999999994</v>
      </c>
    </row>
    <row r="59" spans="1:37" ht="13.5" customHeight="1">
      <c r="A59" s="236" t="s">
        <v>397</v>
      </c>
      <c r="B59" s="240">
        <v>62.8</v>
      </c>
      <c r="C59" s="39">
        <v>200</v>
      </c>
      <c r="D59" s="39">
        <v>21</v>
      </c>
      <c r="E59" s="39">
        <v>18</v>
      </c>
      <c r="F59" s="232">
        <v>9</v>
      </c>
      <c r="G59" s="234">
        <v>79.94</v>
      </c>
      <c r="H59" s="235">
        <v>5.72</v>
      </c>
      <c r="I59" s="235">
        <v>14.14</v>
      </c>
      <c r="J59" s="235">
        <v>8.09</v>
      </c>
      <c r="K59" s="234">
        <v>7.16</v>
      </c>
      <c r="L59" s="237">
        <v>0.78500000000000003</v>
      </c>
      <c r="M59" s="235">
        <v>12.5</v>
      </c>
      <c r="N59" s="236" t="s">
        <v>397</v>
      </c>
      <c r="O59" s="240">
        <v>62.8</v>
      </c>
      <c r="P59" s="41">
        <v>2973</v>
      </c>
      <c r="Q59" s="55">
        <v>208.2</v>
      </c>
      <c r="R59" s="234">
        <v>6.1</v>
      </c>
      <c r="S59" s="41">
        <v>4725</v>
      </c>
      <c r="T59" s="234">
        <v>7.69</v>
      </c>
      <c r="U59" s="41">
        <v>1221</v>
      </c>
      <c r="V59" s="234">
        <v>3.91</v>
      </c>
      <c r="W59" s="345">
        <v>-1752</v>
      </c>
      <c r="X59" s="232">
        <v>1</v>
      </c>
      <c r="Y59" s="37">
        <v>4</v>
      </c>
      <c r="Z59" s="316"/>
      <c r="AA59" s="236" t="s">
        <v>397</v>
      </c>
      <c r="AB59" s="240">
        <v>62.8</v>
      </c>
      <c r="AC59" s="39">
        <v>200</v>
      </c>
      <c r="AD59" s="39">
        <v>21</v>
      </c>
      <c r="AE59" s="39">
        <v>18</v>
      </c>
      <c r="AF59" s="232">
        <v>9</v>
      </c>
      <c r="AG59" s="234">
        <v>79.94</v>
      </c>
      <c r="AH59" s="235" t="s">
        <v>74</v>
      </c>
      <c r="AI59" s="41">
        <v>66</v>
      </c>
      <c r="AJ59" s="41">
        <v>151</v>
      </c>
      <c r="AK59" s="235">
        <v>73.64</v>
      </c>
    </row>
    <row r="60" spans="1:37" ht="13.5" customHeight="1">
      <c r="A60" s="225" t="s">
        <v>396</v>
      </c>
      <c r="B60" s="241">
        <v>65.599999999999994</v>
      </c>
      <c r="C60" s="21">
        <v>200</v>
      </c>
      <c r="D60" s="21">
        <v>22</v>
      </c>
      <c r="E60" s="21">
        <v>18</v>
      </c>
      <c r="F60" s="222">
        <v>9</v>
      </c>
      <c r="G60" s="224">
        <v>83.51</v>
      </c>
      <c r="H60" s="219">
        <v>5.76</v>
      </c>
      <c r="I60" s="219">
        <v>14.14</v>
      </c>
      <c r="J60" s="219">
        <v>8.15</v>
      </c>
      <c r="K60" s="224">
        <v>7.18</v>
      </c>
      <c r="L60" s="226">
        <v>0.78500000000000003</v>
      </c>
      <c r="M60" s="219">
        <v>11.97</v>
      </c>
      <c r="N60" s="225" t="s">
        <v>396</v>
      </c>
      <c r="O60" s="241">
        <v>65.599999999999994</v>
      </c>
      <c r="P60" s="33">
        <v>3094</v>
      </c>
      <c r="Q60" s="57">
        <v>217.3</v>
      </c>
      <c r="R60" s="224">
        <v>6.09</v>
      </c>
      <c r="S60" s="33">
        <v>4915</v>
      </c>
      <c r="T60" s="224">
        <v>7.67</v>
      </c>
      <c r="U60" s="33">
        <v>1273</v>
      </c>
      <c r="V60" s="224">
        <v>3.9</v>
      </c>
      <c r="W60" s="342">
        <v>-1821</v>
      </c>
      <c r="X60" s="222">
        <v>1</v>
      </c>
      <c r="Y60" s="26">
        <v>3</v>
      </c>
      <c r="Z60" s="316"/>
      <c r="AA60" s="225" t="s">
        <v>396</v>
      </c>
      <c r="AB60" s="241">
        <v>65.599999999999994</v>
      </c>
      <c r="AC60" s="21">
        <v>200</v>
      </c>
      <c r="AD60" s="21">
        <v>22</v>
      </c>
      <c r="AE60" s="21">
        <v>18</v>
      </c>
      <c r="AF60" s="222">
        <v>9</v>
      </c>
      <c r="AG60" s="224">
        <v>83.51</v>
      </c>
      <c r="AH60" s="219" t="s">
        <v>74</v>
      </c>
      <c r="AI60" s="33">
        <v>67</v>
      </c>
      <c r="AJ60" s="33">
        <v>151</v>
      </c>
      <c r="AK60" s="219">
        <v>76.91</v>
      </c>
    </row>
    <row r="61" spans="1:37" ht="13.5" customHeight="1">
      <c r="A61" s="236" t="s">
        <v>395</v>
      </c>
      <c r="B61" s="240">
        <v>68.3</v>
      </c>
      <c r="C61" s="39">
        <v>200</v>
      </c>
      <c r="D61" s="39">
        <v>23</v>
      </c>
      <c r="E61" s="39">
        <v>18</v>
      </c>
      <c r="F61" s="232">
        <v>9</v>
      </c>
      <c r="G61" s="234">
        <v>87.06</v>
      </c>
      <c r="H61" s="235">
        <v>5.8</v>
      </c>
      <c r="I61" s="235">
        <v>14.14</v>
      </c>
      <c r="J61" s="235">
        <v>8.1999999999999993</v>
      </c>
      <c r="K61" s="234">
        <v>7.19</v>
      </c>
      <c r="L61" s="237">
        <v>0.78500000000000003</v>
      </c>
      <c r="M61" s="235">
        <v>11.48</v>
      </c>
      <c r="N61" s="236" t="s">
        <v>395</v>
      </c>
      <c r="O61" s="240">
        <v>68.3</v>
      </c>
      <c r="P61" s="41">
        <v>3213</v>
      </c>
      <c r="Q61" s="55">
        <v>226.3</v>
      </c>
      <c r="R61" s="234">
        <v>6.08</v>
      </c>
      <c r="S61" s="41">
        <v>5102</v>
      </c>
      <c r="T61" s="234">
        <v>7.66</v>
      </c>
      <c r="U61" s="41">
        <v>1324</v>
      </c>
      <c r="V61" s="234">
        <v>3.9</v>
      </c>
      <c r="W61" s="345">
        <v>-1889</v>
      </c>
      <c r="X61" s="232">
        <v>1</v>
      </c>
      <c r="Y61" s="37">
        <v>2</v>
      </c>
      <c r="Z61" s="316"/>
      <c r="AA61" s="236" t="s">
        <v>395</v>
      </c>
      <c r="AB61" s="240">
        <v>68.3</v>
      </c>
      <c r="AC61" s="39">
        <v>200</v>
      </c>
      <c r="AD61" s="39">
        <v>23</v>
      </c>
      <c r="AE61" s="39">
        <v>18</v>
      </c>
      <c r="AF61" s="232">
        <v>9</v>
      </c>
      <c r="AG61" s="234">
        <v>87.06</v>
      </c>
      <c r="AH61" s="235" t="s">
        <v>74</v>
      </c>
      <c r="AI61" s="41">
        <v>68</v>
      </c>
      <c r="AJ61" s="41">
        <v>151</v>
      </c>
      <c r="AK61" s="235">
        <v>80.16</v>
      </c>
    </row>
    <row r="62" spans="1:37" ht="13.5" customHeight="1">
      <c r="A62" s="225" t="s">
        <v>394</v>
      </c>
      <c r="B62" s="241">
        <v>71.099999999999994</v>
      </c>
      <c r="C62" s="21">
        <v>200</v>
      </c>
      <c r="D62" s="21">
        <v>24</v>
      </c>
      <c r="E62" s="21">
        <v>18</v>
      </c>
      <c r="F62" s="222">
        <v>9</v>
      </c>
      <c r="G62" s="224">
        <v>90.59</v>
      </c>
      <c r="H62" s="219">
        <v>5.84</v>
      </c>
      <c r="I62" s="219">
        <v>14.14</v>
      </c>
      <c r="J62" s="219">
        <v>8.26</v>
      </c>
      <c r="K62" s="224">
        <v>7.21</v>
      </c>
      <c r="L62" s="226">
        <v>0.78500000000000003</v>
      </c>
      <c r="M62" s="219">
        <v>11.03</v>
      </c>
      <c r="N62" s="225" t="s">
        <v>394</v>
      </c>
      <c r="O62" s="241">
        <v>71.099999999999994</v>
      </c>
      <c r="P62" s="33">
        <v>3331</v>
      </c>
      <c r="Q62" s="57">
        <v>235.2</v>
      </c>
      <c r="R62" s="224">
        <v>6.06</v>
      </c>
      <c r="S62" s="33">
        <v>5286</v>
      </c>
      <c r="T62" s="224">
        <v>7.64</v>
      </c>
      <c r="U62" s="33">
        <v>1375</v>
      </c>
      <c r="V62" s="224">
        <v>3.9</v>
      </c>
      <c r="W62" s="342">
        <v>-1955</v>
      </c>
      <c r="X62" s="222">
        <v>1</v>
      </c>
      <c r="Y62" s="26">
        <v>2</v>
      </c>
      <c r="Z62" s="316"/>
      <c r="AA62" s="225" t="s">
        <v>394</v>
      </c>
      <c r="AB62" s="241">
        <v>71.099999999999994</v>
      </c>
      <c r="AC62" s="21">
        <v>200</v>
      </c>
      <c r="AD62" s="21">
        <v>24</v>
      </c>
      <c r="AE62" s="21">
        <v>18</v>
      </c>
      <c r="AF62" s="222">
        <v>9</v>
      </c>
      <c r="AG62" s="224">
        <v>90.59</v>
      </c>
      <c r="AH62" s="219" t="s">
        <v>74</v>
      </c>
      <c r="AI62" s="33">
        <v>69</v>
      </c>
      <c r="AJ62" s="33">
        <v>151</v>
      </c>
      <c r="AK62" s="219">
        <v>83.39</v>
      </c>
    </row>
    <row r="63" spans="1:37" ht="13.5" customHeight="1">
      <c r="A63" s="236" t="s">
        <v>393</v>
      </c>
      <c r="B63" s="240">
        <v>73.900000000000006</v>
      </c>
      <c r="C63" s="39">
        <v>200</v>
      </c>
      <c r="D63" s="39">
        <v>25</v>
      </c>
      <c r="E63" s="39">
        <v>18</v>
      </c>
      <c r="F63" s="232">
        <v>9</v>
      </c>
      <c r="G63" s="234">
        <v>94.1</v>
      </c>
      <c r="H63" s="235">
        <v>5.88</v>
      </c>
      <c r="I63" s="235">
        <v>14.14</v>
      </c>
      <c r="J63" s="235">
        <v>8.31</v>
      </c>
      <c r="K63" s="234">
        <v>7.23</v>
      </c>
      <c r="L63" s="237">
        <v>0.78500000000000003</v>
      </c>
      <c r="M63" s="235">
        <v>10.62</v>
      </c>
      <c r="N63" s="236" t="s">
        <v>393</v>
      </c>
      <c r="O63" s="240">
        <v>73.900000000000006</v>
      </c>
      <c r="P63" s="41">
        <v>3446</v>
      </c>
      <c r="Q63" s="55">
        <v>244</v>
      </c>
      <c r="R63" s="234">
        <v>6.05</v>
      </c>
      <c r="S63" s="41">
        <v>5467</v>
      </c>
      <c r="T63" s="234">
        <v>7.62</v>
      </c>
      <c r="U63" s="41">
        <v>1426</v>
      </c>
      <c r="V63" s="234">
        <v>3.89</v>
      </c>
      <c r="W63" s="345">
        <v>-2020</v>
      </c>
      <c r="X63" s="232">
        <v>1</v>
      </c>
      <c r="Y63" s="37">
        <v>1</v>
      </c>
      <c r="Z63" s="316"/>
      <c r="AA63" s="236" t="s">
        <v>393</v>
      </c>
      <c r="AB63" s="240">
        <v>73.900000000000006</v>
      </c>
      <c r="AC63" s="39">
        <v>200</v>
      </c>
      <c r="AD63" s="39">
        <v>25</v>
      </c>
      <c r="AE63" s="39">
        <v>18</v>
      </c>
      <c r="AF63" s="232">
        <v>9</v>
      </c>
      <c r="AG63" s="234">
        <v>94.1</v>
      </c>
      <c r="AH63" s="235" t="s">
        <v>74</v>
      </c>
      <c r="AI63" s="41">
        <v>70</v>
      </c>
      <c r="AJ63" s="41">
        <v>151</v>
      </c>
      <c r="AK63" s="235">
        <v>86.6</v>
      </c>
    </row>
    <row r="64" spans="1:37" ht="13.5" customHeight="1">
      <c r="A64" s="225" t="s">
        <v>392</v>
      </c>
      <c r="B64" s="241">
        <v>76.599999999999994</v>
      </c>
      <c r="C64" s="21">
        <v>200</v>
      </c>
      <c r="D64" s="21">
        <v>26</v>
      </c>
      <c r="E64" s="21">
        <v>18</v>
      </c>
      <c r="F64" s="222">
        <v>9</v>
      </c>
      <c r="G64" s="224">
        <v>97.59</v>
      </c>
      <c r="H64" s="219">
        <v>5.91</v>
      </c>
      <c r="I64" s="219">
        <v>14.14</v>
      </c>
      <c r="J64" s="219">
        <v>8.36</v>
      </c>
      <c r="K64" s="224">
        <v>7.25</v>
      </c>
      <c r="L64" s="226">
        <v>0.78500000000000003</v>
      </c>
      <c r="M64" s="219">
        <v>10.24</v>
      </c>
      <c r="N64" s="225" t="s">
        <v>392</v>
      </c>
      <c r="O64" s="241">
        <v>76.599999999999994</v>
      </c>
      <c r="P64" s="33">
        <v>3560</v>
      </c>
      <c r="Q64" s="57">
        <v>252.7</v>
      </c>
      <c r="R64" s="224">
        <v>6.04</v>
      </c>
      <c r="S64" s="33">
        <v>5645</v>
      </c>
      <c r="T64" s="224">
        <v>7.61</v>
      </c>
      <c r="U64" s="33">
        <v>1476</v>
      </c>
      <c r="V64" s="224">
        <v>3.89</v>
      </c>
      <c r="W64" s="342">
        <v>-2084</v>
      </c>
      <c r="X64" s="222">
        <v>1</v>
      </c>
      <c r="Y64" s="26">
        <v>1</v>
      </c>
      <c r="Z64" s="316"/>
      <c r="AA64" s="225" t="s">
        <v>392</v>
      </c>
      <c r="AB64" s="241">
        <v>76.599999999999994</v>
      </c>
      <c r="AC64" s="21">
        <v>200</v>
      </c>
      <c r="AD64" s="21">
        <v>26</v>
      </c>
      <c r="AE64" s="21">
        <v>18</v>
      </c>
      <c r="AF64" s="222">
        <v>9</v>
      </c>
      <c r="AG64" s="224">
        <v>97.59</v>
      </c>
      <c r="AH64" s="219" t="s">
        <v>74</v>
      </c>
      <c r="AI64" s="33">
        <v>71</v>
      </c>
      <c r="AJ64" s="33">
        <v>151</v>
      </c>
      <c r="AK64" s="219">
        <v>89.79</v>
      </c>
    </row>
    <row r="65" spans="1:37" ht="13.5" hidden="1" customHeight="1">
      <c r="A65" s="225"/>
      <c r="B65" s="241"/>
      <c r="C65" s="21"/>
      <c r="D65" s="21"/>
      <c r="E65" s="21"/>
      <c r="F65" s="222"/>
      <c r="G65" s="224"/>
      <c r="H65" s="219"/>
      <c r="I65" s="219"/>
      <c r="J65" s="219"/>
      <c r="K65" s="224"/>
      <c r="L65" s="226"/>
      <c r="M65" s="219"/>
      <c r="N65" s="225"/>
      <c r="O65" s="241"/>
      <c r="P65" s="33"/>
      <c r="Q65" s="57"/>
      <c r="R65" s="224"/>
      <c r="S65" s="33"/>
      <c r="T65" s="224"/>
      <c r="U65" s="33"/>
      <c r="V65" s="224"/>
      <c r="W65" s="342"/>
      <c r="X65" s="222"/>
      <c r="Y65" s="26"/>
      <c r="Z65" s="316"/>
      <c r="AA65" s="225"/>
      <c r="AB65" s="241"/>
      <c r="AC65" s="21"/>
      <c r="AD65" s="21"/>
      <c r="AE65" s="21"/>
      <c r="AF65" s="222"/>
      <c r="AG65" s="224"/>
      <c r="AH65" s="219"/>
      <c r="AI65" s="33"/>
      <c r="AJ65" s="33"/>
      <c r="AK65" s="219"/>
    </row>
    <row r="66" spans="1:37" ht="13.5" customHeight="1">
      <c r="A66" s="236" t="s">
        <v>387</v>
      </c>
      <c r="B66" s="240">
        <v>75.599999999999994</v>
      </c>
      <c r="C66" s="39">
        <v>250</v>
      </c>
      <c r="D66" s="39">
        <v>20</v>
      </c>
      <c r="E66" s="39">
        <v>18</v>
      </c>
      <c r="F66" s="232">
        <v>9</v>
      </c>
      <c r="G66" s="234">
        <v>96.35</v>
      </c>
      <c r="H66" s="235">
        <v>6.93</v>
      </c>
      <c r="I66" s="235">
        <v>17.68</v>
      </c>
      <c r="J66" s="235">
        <v>9.81</v>
      </c>
      <c r="K66" s="234">
        <v>8.91</v>
      </c>
      <c r="L66" s="237">
        <v>0.98499999999999999</v>
      </c>
      <c r="M66" s="235">
        <v>13.02</v>
      </c>
      <c r="N66" s="236" t="s">
        <v>387</v>
      </c>
      <c r="O66" s="240">
        <v>75.599999999999994</v>
      </c>
      <c r="P66" s="55">
        <v>5743</v>
      </c>
      <c r="Q66" s="235">
        <v>317.89999999999998</v>
      </c>
      <c r="R66" s="234">
        <v>7.72</v>
      </c>
      <c r="S66" s="41">
        <v>9144</v>
      </c>
      <c r="T66" s="234">
        <v>9.74</v>
      </c>
      <c r="U66" s="41">
        <v>2341</v>
      </c>
      <c r="V66" s="234">
        <v>4.93</v>
      </c>
      <c r="W66" s="345">
        <v>-3401</v>
      </c>
      <c r="X66" s="232">
        <v>4</v>
      </c>
      <c r="Y66" s="37">
        <v>4</v>
      </c>
      <c r="Z66" s="316"/>
      <c r="AA66" s="236" t="s">
        <v>387</v>
      </c>
      <c r="AB66" s="240">
        <v>75.599999999999994</v>
      </c>
      <c r="AC66" s="39">
        <v>250</v>
      </c>
      <c r="AD66" s="39">
        <v>20</v>
      </c>
      <c r="AE66" s="39">
        <v>18</v>
      </c>
      <c r="AF66" s="232">
        <v>9</v>
      </c>
      <c r="AG66" s="234">
        <v>96.35</v>
      </c>
      <c r="AH66" s="235" t="s">
        <v>74</v>
      </c>
      <c r="AI66" s="41">
        <v>40</v>
      </c>
      <c r="AJ66" s="41">
        <v>240</v>
      </c>
      <c r="AK66" s="235">
        <v>96.35</v>
      </c>
    </row>
    <row r="67" spans="1:37" ht="13.5" customHeight="1">
      <c r="A67" s="225" t="s">
        <v>386</v>
      </c>
      <c r="B67" s="241">
        <v>79.2</v>
      </c>
      <c r="C67" s="21">
        <v>250</v>
      </c>
      <c r="D67" s="21">
        <v>21</v>
      </c>
      <c r="E67" s="21">
        <v>18</v>
      </c>
      <c r="F67" s="222">
        <v>9</v>
      </c>
      <c r="G67" s="224">
        <v>100.94</v>
      </c>
      <c r="H67" s="219">
        <v>6.97</v>
      </c>
      <c r="I67" s="219">
        <v>17.68</v>
      </c>
      <c r="J67" s="219">
        <v>9.86</v>
      </c>
      <c r="K67" s="224">
        <v>8.93</v>
      </c>
      <c r="L67" s="226">
        <v>0.98499999999999999</v>
      </c>
      <c r="M67" s="219">
        <v>12.43</v>
      </c>
      <c r="N67" s="225" t="s">
        <v>386</v>
      </c>
      <c r="O67" s="241">
        <v>79.2</v>
      </c>
      <c r="P67" s="57">
        <v>5997</v>
      </c>
      <c r="Q67" s="219">
        <v>332.7</v>
      </c>
      <c r="R67" s="224">
        <v>7.71</v>
      </c>
      <c r="S67" s="33">
        <v>9548</v>
      </c>
      <c r="T67" s="224">
        <v>9.73</v>
      </c>
      <c r="U67" s="33">
        <v>2447</v>
      </c>
      <c r="V67" s="224">
        <v>4.92</v>
      </c>
      <c r="W67" s="342">
        <v>-3550</v>
      </c>
      <c r="X67" s="222">
        <v>4</v>
      </c>
      <c r="Y67" s="26">
        <v>4</v>
      </c>
      <c r="Z67" s="316"/>
      <c r="AA67" s="225" t="s">
        <v>386</v>
      </c>
      <c r="AB67" s="241">
        <v>79.2</v>
      </c>
      <c r="AC67" s="21">
        <v>250</v>
      </c>
      <c r="AD67" s="21">
        <v>21</v>
      </c>
      <c r="AE67" s="21">
        <v>18</v>
      </c>
      <c r="AF67" s="222">
        <v>9</v>
      </c>
      <c r="AG67" s="224">
        <v>100.94</v>
      </c>
      <c r="AH67" s="219" t="s">
        <v>74</v>
      </c>
      <c r="AI67" s="33">
        <v>41</v>
      </c>
      <c r="AJ67" s="33">
        <v>246</v>
      </c>
      <c r="AK67" s="219">
        <v>100.94</v>
      </c>
    </row>
    <row r="68" spans="1:37" ht="13.5" customHeight="1">
      <c r="A68" s="236" t="s">
        <v>385</v>
      </c>
      <c r="B68" s="240">
        <v>82.8</v>
      </c>
      <c r="C68" s="39">
        <v>250</v>
      </c>
      <c r="D68" s="39">
        <v>22</v>
      </c>
      <c r="E68" s="39">
        <v>18</v>
      </c>
      <c r="F68" s="232">
        <v>9</v>
      </c>
      <c r="G68" s="234">
        <v>105.51</v>
      </c>
      <c r="H68" s="235">
        <v>7.01</v>
      </c>
      <c r="I68" s="235">
        <v>17.68</v>
      </c>
      <c r="J68" s="235">
        <v>9.92</v>
      </c>
      <c r="K68" s="234">
        <v>8.94</v>
      </c>
      <c r="L68" s="237">
        <v>0.98499999999999999</v>
      </c>
      <c r="M68" s="235">
        <v>11.89</v>
      </c>
      <c r="N68" s="236" t="s">
        <v>385</v>
      </c>
      <c r="O68" s="240">
        <v>82.8</v>
      </c>
      <c r="P68" s="55">
        <v>6249</v>
      </c>
      <c r="Q68" s="235">
        <v>347.4</v>
      </c>
      <c r="R68" s="234">
        <v>7.7</v>
      </c>
      <c r="S68" s="41">
        <v>9946</v>
      </c>
      <c r="T68" s="234">
        <v>9.7100000000000009</v>
      </c>
      <c r="U68" s="41">
        <v>2551</v>
      </c>
      <c r="V68" s="234">
        <v>4.92</v>
      </c>
      <c r="W68" s="345">
        <v>-3697</v>
      </c>
      <c r="X68" s="232">
        <v>3</v>
      </c>
      <c r="Y68" s="37">
        <v>4</v>
      </c>
      <c r="Z68" s="316"/>
      <c r="AA68" s="236" t="s">
        <v>385</v>
      </c>
      <c r="AB68" s="240">
        <v>82.8</v>
      </c>
      <c r="AC68" s="39">
        <v>250</v>
      </c>
      <c r="AD68" s="39">
        <v>22</v>
      </c>
      <c r="AE68" s="39">
        <v>18</v>
      </c>
      <c r="AF68" s="232">
        <v>9</v>
      </c>
      <c r="AG68" s="234">
        <v>105.51</v>
      </c>
      <c r="AH68" s="235" t="s">
        <v>74</v>
      </c>
      <c r="AI68" s="41">
        <v>42</v>
      </c>
      <c r="AJ68" s="41">
        <v>246</v>
      </c>
      <c r="AK68" s="235">
        <v>105.51</v>
      </c>
    </row>
    <row r="69" spans="1:37" ht="13.5" customHeight="1">
      <c r="A69" s="225" t="s">
        <v>384</v>
      </c>
      <c r="B69" s="241">
        <v>86.4</v>
      </c>
      <c r="C69" s="21">
        <v>250</v>
      </c>
      <c r="D69" s="21">
        <v>23</v>
      </c>
      <c r="E69" s="21">
        <v>18</v>
      </c>
      <c r="F69" s="222">
        <v>9</v>
      </c>
      <c r="G69" s="224">
        <v>110.06</v>
      </c>
      <c r="H69" s="219">
        <v>7.05</v>
      </c>
      <c r="I69" s="219">
        <v>17.68</v>
      </c>
      <c r="J69" s="219">
        <v>9.9700000000000006</v>
      </c>
      <c r="K69" s="224">
        <v>8.9600000000000009</v>
      </c>
      <c r="L69" s="226">
        <v>0.98499999999999999</v>
      </c>
      <c r="M69" s="219">
        <v>11.4</v>
      </c>
      <c r="N69" s="225" t="s">
        <v>384</v>
      </c>
      <c r="O69" s="241">
        <v>86.4</v>
      </c>
      <c r="P69" s="57">
        <v>6497</v>
      </c>
      <c r="Q69" s="219">
        <v>362</v>
      </c>
      <c r="R69" s="224">
        <v>7.68</v>
      </c>
      <c r="S69" s="33">
        <v>10339</v>
      </c>
      <c r="T69" s="224">
        <v>9.69</v>
      </c>
      <c r="U69" s="33">
        <v>2655</v>
      </c>
      <c r="V69" s="224">
        <v>4.91</v>
      </c>
      <c r="W69" s="342">
        <v>-3842</v>
      </c>
      <c r="X69" s="222">
        <v>2</v>
      </c>
      <c r="Y69" s="26">
        <v>4</v>
      </c>
      <c r="Z69" s="316"/>
      <c r="AA69" s="225" t="s">
        <v>384</v>
      </c>
      <c r="AB69" s="241">
        <v>86.4</v>
      </c>
      <c r="AC69" s="21">
        <v>250</v>
      </c>
      <c r="AD69" s="21">
        <v>23</v>
      </c>
      <c r="AE69" s="21">
        <v>18</v>
      </c>
      <c r="AF69" s="222">
        <v>9</v>
      </c>
      <c r="AG69" s="224">
        <v>110.06</v>
      </c>
      <c r="AH69" s="219" t="s">
        <v>74</v>
      </c>
      <c r="AI69" s="33">
        <v>43</v>
      </c>
      <c r="AJ69" s="33">
        <v>246</v>
      </c>
      <c r="AK69" s="219">
        <v>110.06</v>
      </c>
    </row>
    <row r="70" spans="1:37" ht="13.5" customHeight="1">
      <c r="A70" s="236" t="s">
        <v>383</v>
      </c>
      <c r="B70" s="240">
        <v>90</v>
      </c>
      <c r="C70" s="39">
        <v>250</v>
      </c>
      <c r="D70" s="39">
        <v>24</v>
      </c>
      <c r="E70" s="39">
        <v>18</v>
      </c>
      <c r="F70" s="232">
        <v>9</v>
      </c>
      <c r="G70" s="234">
        <v>114.59</v>
      </c>
      <c r="H70" s="235">
        <v>7.09</v>
      </c>
      <c r="I70" s="235">
        <v>17.68</v>
      </c>
      <c r="J70" s="235">
        <v>10.029999999999999</v>
      </c>
      <c r="K70" s="234">
        <v>8.98</v>
      </c>
      <c r="L70" s="237">
        <v>0.98499999999999999</v>
      </c>
      <c r="M70" s="235">
        <v>10.95</v>
      </c>
      <c r="N70" s="236" t="s">
        <v>383</v>
      </c>
      <c r="O70" s="240">
        <v>90</v>
      </c>
      <c r="P70" s="41">
        <v>6743</v>
      </c>
      <c r="Q70" s="235">
        <v>376.5</v>
      </c>
      <c r="R70" s="234">
        <v>7.67</v>
      </c>
      <c r="S70" s="41">
        <v>10727</v>
      </c>
      <c r="T70" s="234">
        <v>9.68</v>
      </c>
      <c r="U70" s="41">
        <v>2759</v>
      </c>
      <c r="V70" s="234">
        <v>4.91</v>
      </c>
      <c r="W70" s="345">
        <v>-3984</v>
      </c>
      <c r="X70" s="232">
        <v>2</v>
      </c>
      <c r="Y70" s="37">
        <v>4</v>
      </c>
      <c r="Z70" s="316"/>
      <c r="AA70" s="236" t="s">
        <v>383</v>
      </c>
      <c r="AB70" s="240">
        <v>90</v>
      </c>
      <c r="AC70" s="39">
        <v>250</v>
      </c>
      <c r="AD70" s="39">
        <v>24</v>
      </c>
      <c r="AE70" s="39">
        <v>18</v>
      </c>
      <c r="AF70" s="232">
        <v>9</v>
      </c>
      <c r="AG70" s="234">
        <v>114.59</v>
      </c>
      <c r="AH70" s="235" t="s">
        <v>74</v>
      </c>
      <c r="AI70" s="41">
        <v>44</v>
      </c>
      <c r="AJ70" s="41">
        <v>246</v>
      </c>
      <c r="AK70" s="235">
        <v>114.59</v>
      </c>
    </row>
    <row r="71" spans="1:37" ht="13.5" customHeight="1">
      <c r="A71" s="225" t="s">
        <v>382</v>
      </c>
      <c r="B71" s="241">
        <v>93.5</v>
      </c>
      <c r="C71" s="21">
        <v>250</v>
      </c>
      <c r="D71" s="21">
        <v>25</v>
      </c>
      <c r="E71" s="21">
        <v>18</v>
      </c>
      <c r="F71" s="222">
        <v>9</v>
      </c>
      <c r="G71" s="224">
        <v>119.1</v>
      </c>
      <c r="H71" s="219">
        <v>7.13</v>
      </c>
      <c r="I71" s="219">
        <v>17.68</v>
      </c>
      <c r="J71" s="219">
        <v>10.08</v>
      </c>
      <c r="K71" s="224">
        <v>8.99</v>
      </c>
      <c r="L71" s="226">
        <v>0.98499999999999999</v>
      </c>
      <c r="M71" s="219">
        <v>10.53</v>
      </c>
      <c r="N71" s="225" t="s">
        <v>382</v>
      </c>
      <c r="O71" s="241">
        <v>93.5</v>
      </c>
      <c r="P71" s="33">
        <v>6986</v>
      </c>
      <c r="Q71" s="219">
        <v>390.9</v>
      </c>
      <c r="R71" s="224">
        <v>7.66</v>
      </c>
      <c r="S71" s="33">
        <v>11110</v>
      </c>
      <c r="T71" s="224">
        <v>9.66</v>
      </c>
      <c r="U71" s="33">
        <v>2861</v>
      </c>
      <c r="V71" s="224">
        <v>4.9000000000000004</v>
      </c>
      <c r="W71" s="342">
        <v>-4124</v>
      </c>
      <c r="X71" s="222">
        <v>1</v>
      </c>
      <c r="Y71" s="26">
        <v>4</v>
      </c>
      <c r="Z71" s="316"/>
      <c r="AA71" s="225" t="s">
        <v>382</v>
      </c>
      <c r="AB71" s="241">
        <v>93.5</v>
      </c>
      <c r="AC71" s="21">
        <v>250</v>
      </c>
      <c r="AD71" s="21">
        <v>25</v>
      </c>
      <c r="AE71" s="21">
        <v>18</v>
      </c>
      <c r="AF71" s="222">
        <v>9</v>
      </c>
      <c r="AG71" s="224">
        <v>119.1</v>
      </c>
      <c r="AH71" s="219" t="s">
        <v>74</v>
      </c>
      <c r="AI71" s="33">
        <v>45</v>
      </c>
      <c r="AJ71" s="33">
        <v>246</v>
      </c>
      <c r="AK71" s="219">
        <v>119.1</v>
      </c>
    </row>
    <row r="72" spans="1:37" ht="13.5" customHeight="1">
      <c r="A72" s="236" t="s">
        <v>381</v>
      </c>
      <c r="B72" s="240">
        <v>97</v>
      </c>
      <c r="C72" s="39">
        <v>250</v>
      </c>
      <c r="D72" s="39">
        <v>26</v>
      </c>
      <c r="E72" s="39">
        <v>18</v>
      </c>
      <c r="F72" s="232">
        <v>9</v>
      </c>
      <c r="G72" s="234">
        <v>123.59</v>
      </c>
      <c r="H72" s="235">
        <v>7.17</v>
      </c>
      <c r="I72" s="235">
        <v>17.68</v>
      </c>
      <c r="J72" s="235">
        <v>10.130000000000001</v>
      </c>
      <c r="K72" s="234">
        <v>9.01</v>
      </c>
      <c r="L72" s="237">
        <v>0.98499999999999999</v>
      </c>
      <c r="M72" s="235">
        <v>10.15</v>
      </c>
      <c r="N72" s="236" t="s">
        <v>381</v>
      </c>
      <c r="O72" s="240">
        <v>97</v>
      </c>
      <c r="P72" s="41">
        <v>7226</v>
      </c>
      <c r="Q72" s="55">
        <v>405.2</v>
      </c>
      <c r="R72" s="234">
        <v>7.65</v>
      </c>
      <c r="S72" s="41">
        <v>11488</v>
      </c>
      <c r="T72" s="234">
        <v>9.64</v>
      </c>
      <c r="U72" s="41">
        <v>2963</v>
      </c>
      <c r="V72" s="234">
        <v>4.9000000000000004</v>
      </c>
      <c r="W72" s="345">
        <v>-4262</v>
      </c>
      <c r="X72" s="232">
        <v>1</v>
      </c>
      <c r="Y72" s="37">
        <v>4</v>
      </c>
      <c r="Z72" s="316"/>
      <c r="AA72" s="236" t="s">
        <v>381</v>
      </c>
      <c r="AB72" s="240">
        <v>97</v>
      </c>
      <c r="AC72" s="39">
        <v>250</v>
      </c>
      <c r="AD72" s="39">
        <v>26</v>
      </c>
      <c r="AE72" s="39">
        <v>18</v>
      </c>
      <c r="AF72" s="232">
        <v>9</v>
      </c>
      <c r="AG72" s="234">
        <v>123.59</v>
      </c>
      <c r="AH72" s="235" t="s">
        <v>74</v>
      </c>
      <c r="AI72" s="41">
        <v>46</v>
      </c>
      <c r="AJ72" s="41">
        <v>246</v>
      </c>
      <c r="AK72" s="235">
        <v>123.59</v>
      </c>
    </row>
    <row r="73" spans="1:37" ht="13.5" customHeight="1">
      <c r="A73" s="225" t="s">
        <v>380</v>
      </c>
      <c r="B73" s="241">
        <v>100.5</v>
      </c>
      <c r="C73" s="21">
        <v>250</v>
      </c>
      <c r="D73" s="21">
        <v>27</v>
      </c>
      <c r="E73" s="21">
        <v>18</v>
      </c>
      <c r="F73" s="222">
        <v>9</v>
      </c>
      <c r="G73" s="224">
        <v>128.06</v>
      </c>
      <c r="H73" s="219">
        <v>7.2</v>
      </c>
      <c r="I73" s="219">
        <v>17.68</v>
      </c>
      <c r="J73" s="219">
        <v>10.19</v>
      </c>
      <c r="K73" s="224">
        <v>9.0299999999999994</v>
      </c>
      <c r="L73" s="226">
        <v>0.98499999999999999</v>
      </c>
      <c r="M73" s="219">
        <v>9.7899999999999991</v>
      </c>
      <c r="N73" s="225" t="s">
        <v>380</v>
      </c>
      <c r="O73" s="241">
        <v>100.5</v>
      </c>
      <c r="P73" s="33">
        <v>7463</v>
      </c>
      <c r="Q73" s="57">
        <v>419.3</v>
      </c>
      <c r="R73" s="224">
        <v>7.63</v>
      </c>
      <c r="S73" s="33">
        <v>11861</v>
      </c>
      <c r="T73" s="224">
        <v>9.6199999999999992</v>
      </c>
      <c r="U73" s="33">
        <v>3065</v>
      </c>
      <c r="V73" s="224">
        <v>4.8899999999999997</v>
      </c>
      <c r="W73" s="342">
        <v>-4398</v>
      </c>
      <c r="X73" s="222">
        <v>1</v>
      </c>
      <c r="Y73" s="26">
        <v>3</v>
      </c>
      <c r="Z73" s="316"/>
      <c r="AA73" s="225" t="s">
        <v>380</v>
      </c>
      <c r="AB73" s="241">
        <v>100.5</v>
      </c>
      <c r="AC73" s="21">
        <v>250</v>
      </c>
      <c r="AD73" s="21">
        <v>27</v>
      </c>
      <c r="AE73" s="21">
        <v>18</v>
      </c>
      <c r="AF73" s="222">
        <v>9</v>
      </c>
      <c r="AG73" s="224">
        <v>128.06</v>
      </c>
      <c r="AH73" s="219" t="s">
        <v>74</v>
      </c>
      <c r="AI73" s="33">
        <v>47</v>
      </c>
      <c r="AJ73" s="33">
        <v>246</v>
      </c>
      <c r="AK73" s="219">
        <v>128.06</v>
      </c>
    </row>
    <row r="74" spans="1:37" ht="13.5" customHeight="1">
      <c r="A74" s="236" t="s">
        <v>379</v>
      </c>
      <c r="B74" s="240">
        <v>104</v>
      </c>
      <c r="C74" s="39">
        <v>250</v>
      </c>
      <c r="D74" s="39">
        <v>28</v>
      </c>
      <c r="E74" s="39">
        <v>18</v>
      </c>
      <c r="F74" s="232">
        <v>9</v>
      </c>
      <c r="G74" s="234">
        <v>132.51</v>
      </c>
      <c r="H74" s="235">
        <v>7.24</v>
      </c>
      <c r="I74" s="235">
        <v>17.68</v>
      </c>
      <c r="J74" s="235">
        <v>10.24</v>
      </c>
      <c r="K74" s="234">
        <v>9.0399999999999991</v>
      </c>
      <c r="L74" s="237">
        <v>0.98499999999999999</v>
      </c>
      <c r="M74" s="235">
        <v>9.4700000000000006</v>
      </c>
      <c r="N74" s="236" t="s">
        <v>379</v>
      </c>
      <c r="O74" s="240">
        <v>104</v>
      </c>
      <c r="P74" s="41">
        <v>7697</v>
      </c>
      <c r="Q74" s="55">
        <v>433.4</v>
      </c>
      <c r="R74" s="234">
        <v>7.62</v>
      </c>
      <c r="S74" s="41">
        <v>12229</v>
      </c>
      <c r="T74" s="234">
        <v>9.61</v>
      </c>
      <c r="U74" s="41">
        <v>3166</v>
      </c>
      <c r="V74" s="234">
        <v>4.8899999999999997</v>
      </c>
      <c r="W74" s="345">
        <v>-4532</v>
      </c>
      <c r="X74" s="232">
        <v>1</v>
      </c>
      <c r="Y74" s="37">
        <v>2</v>
      </c>
      <c r="Z74" s="316"/>
      <c r="AA74" s="236" t="s">
        <v>379</v>
      </c>
      <c r="AB74" s="240">
        <v>104</v>
      </c>
      <c r="AC74" s="39">
        <v>250</v>
      </c>
      <c r="AD74" s="39">
        <v>28</v>
      </c>
      <c r="AE74" s="39">
        <v>18</v>
      </c>
      <c r="AF74" s="232">
        <v>9</v>
      </c>
      <c r="AG74" s="234">
        <v>132.51</v>
      </c>
      <c r="AH74" s="235" t="s">
        <v>74</v>
      </c>
      <c r="AI74" s="41">
        <v>48</v>
      </c>
      <c r="AJ74" s="41">
        <v>246</v>
      </c>
      <c r="AK74" s="235">
        <v>132.51</v>
      </c>
    </row>
    <row r="75" spans="1:37" ht="13.5" hidden="1" customHeight="1">
      <c r="A75" s="225"/>
      <c r="B75" s="241"/>
      <c r="C75" s="21"/>
      <c r="D75" s="21"/>
      <c r="E75" s="21"/>
      <c r="F75" s="222"/>
      <c r="G75" s="224"/>
      <c r="H75" s="219"/>
      <c r="I75" s="219"/>
      <c r="J75" s="219"/>
      <c r="K75" s="224"/>
      <c r="L75" s="226"/>
      <c r="M75" s="219"/>
      <c r="N75" s="225"/>
      <c r="O75" s="241"/>
      <c r="P75" s="33"/>
      <c r="Q75" s="57"/>
      <c r="R75" s="224"/>
      <c r="S75" s="33"/>
      <c r="T75" s="224"/>
      <c r="U75" s="33"/>
      <c r="V75" s="224"/>
      <c r="W75" s="342"/>
      <c r="X75" s="222"/>
      <c r="Y75" s="26"/>
      <c r="Z75" s="316"/>
      <c r="AA75" s="225"/>
      <c r="AB75" s="241"/>
      <c r="AC75" s="21"/>
      <c r="AD75" s="21"/>
      <c r="AE75" s="21"/>
      <c r="AF75" s="222"/>
      <c r="AG75" s="224"/>
      <c r="AH75" s="219"/>
      <c r="AI75" s="33"/>
      <c r="AJ75" s="33"/>
      <c r="AK75" s="219"/>
    </row>
    <row r="76" spans="1:37" ht="13.5" hidden="1" customHeight="1">
      <c r="A76" s="225"/>
      <c r="B76" s="241"/>
      <c r="C76" s="21"/>
      <c r="D76" s="21"/>
      <c r="E76" s="21"/>
      <c r="F76" s="222"/>
      <c r="G76" s="224"/>
      <c r="H76" s="219"/>
      <c r="I76" s="219"/>
      <c r="J76" s="219"/>
      <c r="K76" s="224"/>
      <c r="L76" s="226"/>
      <c r="M76" s="219"/>
      <c r="N76" s="225"/>
      <c r="O76" s="241"/>
      <c r="P76" s="33"/>
      <c r="Q76" s="57"/>
      <c r="R76" s="346"/>
      <c r="S76" s="33"/>
      <c r="T76" s="224"/>
      <c r="U76" s="33"/>
      <c r="V76" s="224"/>
      <c r="W76" s="342"/>
      <c r="X76" s="341"/>
      <c r="Y76" s="62"/>
      <c r="Z76" s="316"/>
      <c r="AA76" s="225"/>
      <c r="AB76" s="241"/>
      <c r="AC76" s="21"/>
      <c r="AD76" s="21"/>
      <c r="AE76" s="21"/>
      <c r="AF76" s="222"/>
      <c r="AG76" s="224"/>
      <c r="AH76" s="219"/>
      <c r="AI76" s="33"/>
      <c r="AJ76" s="33"/>
      <c r="AK76" s="219"/>
    </row>
    <row r="77" spans="1:37" ht="13.5" hidden="1" customHeight="1">
      <c r="A77" s="225"/>
      <c r="B77" s="241"/>
      <c r="C77" s="21"/>
      <c r="D77" s="21"/>
      <c r="E77" s="21"/>
      <c r="F77" s="222"/>
      <c r="G77" s="224"/>
      <c r="H77" s="219"/>
      <c r="I77" s="219"/>
      <c r="J77" s="219"/>
      <c r="K77" s="224"/>
      <c r="L77" s="226"/>
      <c r="M77" s="219"/>
      <c r="N77" s="225"/>
      <c r="O77" s="241"/>
      <c r="P77" s="33"/>
      <c r="Q77" s="57"/>
      <c r="R77" s="224"/>
      <c r="S77" s="33"/>
      <c r="T77" s="224"/>
      <c r="U77" s="33"/>
      <c r="V77" s="224"/>
      <c r="W77" s="342"/>
      <c r="X77" s="341"/>
      <c r="Y77" s="62"/>
      <c r="Z77" s="316"/>
      <c r="AA77" s="225"/>
      <c r="AB77" s="241"/>
      <c r="AC77" s="21"/>
      <c r="AD77" s="21"/>
      <c r="AE77" s="21"/>
      <c r="AF77" s="222"/>
      <c r="AG77" s="224"/>
      <c r="AH77" s="219"/>
      <c r="AI77" s="33"/>
      <c r="AJ77" s="33"/>
      <c r="AK77" s="219"/>
    </row>
    <row r="78" spans="1:37" ht="13.5" customHeight="1">
      <c r="A78" s="236" t="s">
        <v>558</v>
      </c>
      <c r="B78" s="240">
        <v>57.9</v>
      </c>
      <c r="C78" s="39">
        <v>203</v>
      </c>
      <c r="D78" s="39">
        <v>19</v>
      </c>
      <c r="E78" s="39">
        <v>8</v>
      </c>
      <c r="F78" s="232">
        <v>4</v>
      </c>
      <c r="G78" s="234">
        <v>73.599999999999994</v>
      </c>
      <c r="H78" s="235">
        <v>5.76</v>
      </c>
      <c r="I78" s="235">
        <v>14.35</v>
      </c>
      <c r="J78" s="235">
        <v>8.15</v>
      </c>
      <c r="K78" s="234">
        <v>7.38</v>
      </c>
      <c r="L78" s="237">
        <v>0.80500000000000005</v>
      </c>
      <c r="M78" s="235">
        <v>13.94</v>
      </c>
      <c r="N78" s="236" t="s">
        <v>559</v>
      </c>
      <c r="O78" s="240">
        <v>57.9</v>
      </c>
      <c r="P78" s="41">
        <v>2881</v>
      </c>
      <c r="Q78" s="55">
        <v>198.2</v>
      </c>
      <c r="R78" s="234">
        <v>6.26</v>
      </c>
      <c r="S78" s="41">
        <v>4588</v>
      </c>
      <c r="T78" s="234">
        <v>7.9</v>
      </c>
      <c r="U78" s="41">
        <v>1174</v>
      </c>
      <c r="V78" s="234">
        <v>3.99</v>
      </c>
      <c r="W78" s="345">
        <v>-1707</v>
      </c>
      <c r="X78" s="344">
        <v>2</v>
      </c>
      <c r="Y78" s="343">
        <v>4</v>
      </c>
      <c r="Z78" s="316"/>
      <c r="AA78" s="236" t="s">
        <v>558</v>
      </c>
      <c r="AB78" s="240">
        <v>57.9</v>
      </c>
      <c r="AC78" s="39">
        <v>203</v>
      </c>
      <c r="AD78" s="39">
        <v>19</v>
      </c>
      <c r="AE78" s="39">
        <v>8</v>
      </c>
      <c r="AF78" s="232">
        <v>4</v>
      </c>
      <c r="AG78" s="234">
        <v>73.599999999999994</v>
      </c>
      <c r="AH78" s="235" t="s">
        <v>74</v>
      </c>
      <c r="AI78" s="41">
        <v>64</v>
      </c>
      <c r="AJ78" s="41">
        <v>155</v>
      </c>
      <c r="AK78" s="235">
        <v>67.900000000000006</v>
      </c>
    </row>
    <row r="79" spans="1:37" ht="13.5" customHeight="1">
      <c r="A79" s="225" t="s">
        <v>556</v>
      </c>
      <c r="B79" s="241">
        <v>67</v>
      </c>
      <c r="C79" s="21">
        <v>203</v>
      </c>
      <c r="D79" s="21">
        <v>22.2</v>
      </c>
      <c r="E79" s="21">
        <v>8</v>
      </c>
      <c r="F79" s="222">
        <v>4</v>
      </c>
      <c r="G79" s="224">
        <v>85.27</v>
      </c>
      <c r="H79" s="219">
        <v>5.88</v>
      </c>
      <c r="I79" s="219">
        <v>14.35</v>
      </c>
      <c r="J79" s="219">
        <v>8.32</v>
      </c>
      <c r="K79" s="224">
        <v>7.44</v>
      </c>
      <c r="L79" s="226">
        <v>0.80500000000000005</v>
      </c>
      <c r="M79" s="219">
        <v>12.03</v>
      </c>
      <c r="N79" s="225" t="s">
        <v>557</v>
      </c>
      <c r="O79" s="241">
        <v>67</v>
      </c>
      <c r="P79" s="33">
        <v>3293</v>
      </c>
      <c r="Q79" s="57">
        <v>228.4</v>
      </c>
      <c r="R79" s="224">
        <v>6.21</v>
      </c>
      <c r="S79" s="33">
        <v>5236</v>
      </c>
      <c r="T79" s="224">
        <v>7.84</v>
      </c>
      <c r="U79" s="33">
        <v>1350</v>
      </c>
      <c r="V79" s="224">
        <v>3.98</v>
      </c>
      <c r="W79" s="342">
        <v>-1943</v>
      </c>
      <c r="X79" s="341">
        <v>1</v>
      </c>
      <c r="Y79" s="62">
        <v>3</v>
      </c>
      <c r="Z79" s="316"/>
      <c r="AA79" s="225" t="s">
        <v>556</v>
      </c>
      <c r="AB79" s="241">
        <v>67</v>
      </c>
      <c r="AC79" s="21">
        <v>203</v>
      </c>
      <c r="AD79" s="21">
        <v>22.2</v>
      </c>
      <c r="AE79" s="21">
        <v>8</v>
      </c>
      <c r="AF79" s="222">
        <v>4</v>
      </c>
      <c r="AG79" s="224">
        <v>85.27</v>
      </c>
      <c r="AH79" s="219" t="s">
        <v>74</v>
      </c>
      <c r="AI79" s="33">
        <v>67</v>
      </c>
      <c r="AJ79" s="33">
        <v>155</v>
      </c>
      <c r="AK79" s="219">
        <v>78.61</v>
      </c>
    </row>
    <row r="80" spans="1:37" ht="13.5" customHeight="1">
      <c r="A80" s="236" t="s">
        <v>554</v>
      </c>
      <c r="B80" s="240">
        <v>75.900000000000006</v>
      </c>
      <c r="C80" s="39">
        <v>203</v>
      </c>
      <c r="D80" s="39">
        <v>25.4</v>
      </c>
      <c r="E80" s="39">
        <v>8</v>
      </c>
      <c r="F80" s="232">
        <v>4</v>
      </c>
      <c r="G80" s="234">
        <v>96.74</v>
      </c>
      <c r="H80" s="235">
        <v>6</v>
      </c>
      <c r="I80" s="235">
        <v>14.35</v>
      </c>
      <c r="J80" s="235">
        <v>8.48</v>
      </c>
      <c r="K80" s="234">
        <v>7.5</v>
      </c>
      <c r="L80" s="237">
        <v>0.80500000000000005</v>
      </c>
      <c r="M80" s="235">
        <v>10.6</v>
      </c>
      <c r="N80" s="236" t="s">
        <v>555</v>
      </c>
      <c r="O80" s="240">
        <v>75.900000000000006</v>
      </c>
      <c r="P80" s="41">
        <v>3686</v>
      </c>
      <c r="Q80" s="55">
        <v>257.7</v>
      </c>
      <c r="R80" s="234">
        <v>6.17</v>
      </c>
      <c r="S80" s="41">
        <v>5850</v>
      </c>
      <c r="T80" s="234">
        <v>7.78</v>
      </c>
      <c r="U80" s="41">
        <v>1522</v>
      </c>
      <c r="V80" s="234">
        <v>3.97</v>
      </c>
      <c r="W80" s="345">
        <v>-2164</v>
      </c>
      <c r="X80" s="344">
        <v>1</v>
      </c>
      <c r="Y80" s="343">
        <v>1</v>
      </c>
      <c r="Z80" s="316"/>
      <c r="AA80" s="236" t="s">
        <v>554</v>
      </c>
      <c r="AB80" s="240">
        <v>75.900000000000006</v>
      </c>
      <c r="AC80" s="39">
        <v>203</v>
      </c>
      <c r="AD80" s="39">
        <v>25.4</v>
      </c>
      <c r="AE80" s="39">
        <v>8</v>
      </c>
      <c r="AF80" s="232">
        <v>4</v>
      </c>
      <c r="AG80" s="234">
        <v>96.74</v>
      </c>
      <c r="AH80" s="235" t="s">
        <v>74</v>
      </c>
      <c r="AI80" s="41">
        <v>70</v>
      </c>
      <c r="AJ80" s="41">
        <v>155</v>
      </c>
      <c r="AK80" s="235">
        <v>89.12</v>
      </c>
    </row>
    <row r="81" spans="1:37" ht="13.5" customHeight="1">
      <c r="A81" s="225" t="s">
        <v>552</v>
      </c>
      <c r="B81" s="241">
        <v>84.7</v>
      </c>
      <c r="C81" s="21">
        <v>203</v>
      </c>
      <c r="D81" s="21">
        <v>28.6</v>
      </c>
      <c r="E81" s="21">
        <v>8</v>
      </c>
      <c r="F81" s="222">
        <v>4</v>
      </c>
      <c r="G81" s="224">
        <v>108.01</v>
      </c>
      <c r="H81" s="219">
        <v>6.11</v>
      </c>
      <c r="I81" s="219">
        <v>14.35</v>
      </c>
      <c r="J81" s="219">
        <v>8.65</v>
      </c>
      <c r="K81" s="224">
        <v>7.57</v>
      </c>
      <c r="L81" s="226">
        <v>0.80500000000000005</v>
      </c>
      <c r="M81" s="219">
        <v>9.5</v>
      </c>
      <c r="N81" s="225" t="s">
        <v>553</v>
      </c>
      <c r="O81" s="241">
        <v>84.7</v>
      </c>
      <c r="P81" s="33">
        <v>4062</v>
      </c>
      <c r="Q81" s="57">
        <v>286.3</v>
      </c>
      <c r="R81" s="224">
        <v>6.13</v>
      </c>
      <c r="S81" s="33">
        <v>6432</v>
      </c>
      <c r="T81" s="224">
        <v>7.72</v>
      </c>
      <c r="U81" s="33">
        <v>1692</v>
      </c>
      <c r="V81" s="224">
        <v>3.96</v>
      </c>
      <c r="W81" s="342">
        <v>-2370</v>
      </c>
      <c r="X81" s="341">
        <v>1</v>
      </c>
      <c r="Y81" s="62">
        <v>1</v>
      </c>
      <c r="Z81" s="316"/>
      <c r="AA81" s="225" t="s">
        <v>552</v>
      </c>
      <c r="AB81" s="241">
        <v>84.7</v>
      </c>
      <c r="AC81" s="21">
        <v>203</v>
      </c>
      <c r="AD81" s="21">
        <v>28.6</v>
      </c>
      <c r="AE81" s="21">
        <v>8</v>
      </c>
      <c r="AF81" s="222">
        <v>4</v>
      </c>
      <c r="AG81" s="224">
        <v>108.01</v>
      </c>
      <c r="AH81" s="219" t="s">
        <v>74</v>
      </c>
      <c r="AI81" s="33">
        <v>73</v>
      </c>
      <c r="AJ81" s="33">
        <v>155</v>
      </c>
      <c r="AK81" s="219">
        <v>99.43</v>
      </c>
    </row>
    <row r="82" spans="1:37" ht="13.5" customHeight="1">
      <c r="A82" s="225"/>
      <c r="B82" s="241"/>
      <c r="C82" s="21"/>
      <c r="D82" s="21"/>
      <c r="E82" s="21"/>
      <c r="F82" s="222"/>
      <c r="G82" s="224"/>
      <c r="H82" s="219"/>
      <c r="I82" s="219"/>
      <c r="J82" s="219"/>
      <c r="K82" s="224"/>
      <c r="L82" s="226"/>
      <c r="M82" s="219"/>
      <c r="N82" s="225"/>
      <c r="O82" s="241"/>
      <c r="P82" s="33"/>
      <c r="Q82" s="57"/>
      <c r="R82" s="224"/>
      <c r="S82" s="33"/>
      <c r="T82" s="224"/>
      <c r="U82" s="33"/>
      <c r="V82" s="224"/>
      <c r="W82" s="342"/>
      <c r="X82" s="341"/>
      <c r="Y82" s="62"/>
      <c r="Z82" s="316"/>
      <c r="AA82" s="225"/>
      <c r="AB82" s="241"/>
      <c r="AC82" s="21"/>
      <c r="AD82" s="21"/>
      <c r="AE82" s="21"/>
      <c r="AF82" s="222"/>
      <c r="AG82" s="224"/>
      <c r="AH82" s="219"/>
      <c r="AI82" s="33"/>
      <c r="AJ82" s="33"/>
      <c r="AK82" s="219"/>
    </row>
    <row r="83" spans="1:37" s="8" customFormat="1" ht="13.5" customHeight="1" thickBot="1">
      <c r="A83" s="336"/>
      <c r="B83" s="335" t="s">
        <v>36</v>
      </c>
      <c r="C83" s="334" t="s">
        <v>551</v>
      </c>
      <c r="D83" s="334" t="s">
        <v>30</v>
      </c>
      <c r="E83" s="334" t="s">
        <v>30</v>
      </c>
      <c r="F83" s="334" t="s">
        <v>30</v>
      </c>
      <c r="G83" s="333" t="s">
        <v>550</v>
      </c>
      <c r="H83" s="332" t="s">
        <v>30</v>
      </c>
      <c r="I83" s="332" t="s">
        <v>30</v>
      </c>
      <c r="J83" s="332" t="s">
        <v>30</v>
      </c>
      <c r="K83" s="332" t="s">
        <v>30</v>
      </c>
      <c r="L83" s="331"/>
      <c r="M83" s="330" t="s">
        <v>549</v>
      </c>
      <c r="N83" s="340" t="s">
        <v>548</v>
      </c>
      <c r="O83" s="340" t="s">
        <v>547</v>
      </c>
      <c r="P83" s="339" t="s">
        <v>546</v>
      </c>
      <c r="Q83" s="339" t="s">
        <v>545</v>
      </c>
      <c r="R83" s="339" t="s">
        <v>30</v>
      </c>
      <c r="S83" s="339" t="s">
        <v>544</v>
      </c>
      <c r="T83" s="339" t="s">
        <v>30</v>
      </c>
      <c r="U83" s="339" t="s">
        <v>544</v>
      </c>
      <c r="V83" s="339" t="s">
        <v>30</v>
      </c>
      <c r="W83" s="339" t="s">
        <v>544</v>
      </c>
      <c r="X83" s="64"/>
      <c r="Y83" s="64"/>
      <c r="Z83" s="326"/>
      <c r="AA83" s="325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1:37" s="8" customFormat="1" ht="13.5" customHeight="1">
      <c r="A84" s="324"/>
      <c r="B84" s="323"/>
      <c r="C84" s="322"/>
      <c r="D84" s="322"/>
      <c r="E84" s="322"/>
      <c r="F84" s="322"/>
      <c r="G84" s="321" t="s">
        <v>543</v>
      </c>
      <c r="H84" s="320"/>
      <c r="I84" s="320"/>
      <c r="J84" s="320"/>
      <c r="K84" s="320"/>
      <c r="L84" s="319"/>
      <c r="M84" s="318" t="s">
        <v>542</v>
      </c>
      <c r="N84" s="338"/>
      <c r="O84" s="338"/>
      <c r="P84" s="337" t="s">
        <v>539</v>
      </c>
      <c r="Q84" s="337" t="s">
        <v>541</v>
      </c>
      <c r="R84" s="337" t="s">
        <v>540</v>
      </c>
      <c r="S84" s="337" t="s">
        <v>539</v>
      </c>
      <c r="T84" s="337" t="s">
        <v>540</v>
      </c>
      <c r="U84" s="337" t="s">
        <v>539</v>
      </c>
      <c r="V84" s="337" t="s">
        <v>540</v>
      </c>
      <c r="W84" s="337" t="s">
        <v>539</v>
      </c>
      <c r="X84" s="64"/>
      <c r="Y84" s="64"/>
      <c r="Z84" s="326"/>
      <c r="AA84" s="325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1:37" s="8" customFormat="1" ht="13.5" customHeight="1">
      <c r="A85" s="324"/>
      <c r="B85" s="323"/>
      <c r="C85" s="322"/>
      <c r="D85" s="322"/>
      <c r="E85" s="322"/>
      <c r="F85" s="322"/>
      <c r="G85" s="321"/>
      <c r="H85" s="320"/>
      <c r="I85" s="320"/>
      <c r="J85" s="320"/>
      <c r="K85" s="320"/>
      <c r="L85" s="319"/>
      <c r="M85" s="318"/>
      <c r="N85" s="338"/>
      <c r="O85" s="338"/>
      <c r="P85" s="337"/>
      <c r="Q85" s="337"/>
      <c r="R85" s="337"/>
      <c r="S85" s="337"/>
      <c r="T85" s="337"/>
      <c r="U85" s="337"/>
      <c r="V85" s="337"/>
      <c r="W85" s="337"/>
      <c r="X85" s="64"/>
      <c r="Y85" s="64"/>
      <c r="Z85" s="326"/>
      <c r="AA85" s="325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7" s="8" customFormat="1" ht="13.5" customHeight="1">
      <c r="A86" s="324" t="s">
        <v>538</v>
      </c>
      <c r="B86" s="323">
        <v>0.88200000000000001</v>
      </c>
      <c r="C86" s="322">
        <v>20</v>
      </c>
      <c r="D86" s="322">
        <v>3</v>
      </c>
      <c r="E86" s="322">
        <v>3.5</v>
      </c>
      <c r="F86" s="322" t="s">
        <v>19</v>
      </c>
      <c r="G86" s="321">
        <v>1.1200000000000001</v>
      </c>
      <c r="H86" s="320">
        <v>0.59599999999999997</v>
      </c>
      <c r="I86" s="320">
        <v>1.41</v>
      </c>
      <c r="J86" s="320">
        <v>0.84299999999999997</v>
      </c>
      <c r="K86" s="320">
        <v>0.7</v>
      </c>
      <c r="L86" s="319" t="s">
        <v>19</v>
      </c>
      <c r="M86" s="318" t="s">
        <v>19</v>
      </c>
      <c r="N86" s="318">
        <v>7.6999999999999999E-2</v>
      </c>
      <c r="O86" s="318">
        <v>87.4</v>
      </c>
      <c r="P86" s="317">
        <v>0.38800000000000001</v>
      </c>
      <c r="Q86" s="317">
        <v>0.27600000000000002</v>
      </c>
      <c r="R86" s="317">
        <v>0.58899999999999997</v>
      </c>
      <c r="S86" s="317">
        <v>0.61399999999999999</v>
      </c>
      <c r="T86" s="317">
        <v>0.74</v>
      </c>
      <c r="U86" s="317">
        <v>0.16200000000000001</v>
      </c>
      <c r="V86" s="317">
        <v>0.38</v>
      </c>
      <c r="W86" s="317">
        <v>-0.22600000000000001</v>
      </c>
      <c r="X86" s="64"/>
      <c r="Y86" s="64"/>
      <c r="Z86" s="326"/>
      <c r="AA86" s="325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7" s="8" customFormat="1" ht="13.5" customHeight="1">
      <c r="A87" s="324" t="s">
        <v>537</v>
      </c>
      <c r="B87" s="323">
        <v>1.1200000000000001</v>
      </c>
      <c r="C87" s="322">
        <v>25</v>
      </c>
      <c r="D87" s="322">
        <v>3</v>
      </c>
      <c r="E87" s="322">
        <v>3.5</v>
      </c>
      <c r="F87" s="322" t="s">
        <v>19</v>
      </c>
      <c r="G87" s="321">
        <v>1.42</v>
      </c>
      <c r="H87" s="320">
        <v>0.72099999999999997</v>
      </c>
      <c r="I87" s="320">
        <v>1.77</v>
      </c>
      <c r="J87" s="320">
        <v>1.02</v>
      </c>
      <c r="K87" s="320">
        <v>0.877</v>
      </c>
      <c r="L87" s="319" t="s">
        <v>19</v>
      </c>
      <c r="M87" s="318" t="s">
        <v>19</v>
      </c>
      <c r="N87" s="318">
        <v>9.7000000000000003E-2</v>
      </c>
      <c r="O87" s="318">
        <v>86.88</v>
      </c>
      <c r="P87" s="317">
        <v>0.79600000000000004</v>
      </c>
      <c r="Q87" s="317">
        <v>0.44800000000000001</v>
      </c>
      <c r="R87" s="317">
        <v>0.749</v>
      </c>
      <c r="S87" s="317">
        <v>1.26</v>
      </c>
      <c r="T87" s="317">
        <v>0.94399999999999995</v>
      </c>
      <c r="U87" s="317">
        <v>0.32900000000000001</v>
      </c>
      <c r="V87" s="317">
        <v>0.48099999999999998</v>
      </c>
      <c r="W87" s="317">
        <v>-0.46700000000000003</v>
      </c>
      <c r="X87" s="64"/>
      <c r="Y87" s="64"/>
      <c r="Z87" s="326"/>
      <c r="AA87" s="325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1:37" s="8" customFormat="1" ht="13.5" customHeight="1">
      <c r="A88" s="324" t="s">
        <v>536</v>
      </c>
      <c r="B88" s="323">
        <v>1.45</v>
      </c>
      <c r="C88" s="322">
        <v>25</v>
      </c>
      <c r="D88" s="322">
        <v>4</v>
      </c>
      <c r="E88" s="322">
        <v>3.5</v>
      </c>
      <c r="F88" s="322" t="s">
        <v>19</v>
      </c>
      <c r="G88" s="321">
        <v>1.85</v>
      </c>
      <c r="H88" s="320">
        <v>0.76100000000000001</v>
      </c>
      <c r="I88" s="320">
        <v>1.77</v>
      </c>
      <c r="J88" s="320">
        <v>1.08</v>
      </c>
      <c r="K88" s="320">
        <v>0.89200000000000002</v>
      </c>
      <c r="L88" s="319" t="s">
        <v>19</v>
      </c>
      <c r="M88" s="318" t="s">
        <v>19</v>
      </c>
      <c r="N88" s="318">
        <v>9.7000000000000003E-2</v>
      </c>
      <c r="O88" s="318">
        <v>66.67</v>
      </c>
      <c r="P88" s="317">
        <v>1.01</v>
      </c>
      <c r="Q88" s="317">
        <v>0.58199999999999996</v>
      </c>
      <c r="R88" s="317">
        <v>0.74</v>
      </c>
      <c r="S88" s="317">
        <v>1.6</v>
      </c>
      <c r="T88" s="317">
        <v>0.93</v>
      </c>
      <c r="U88" s="317">
        <v>0.42499999999999999</v>
      </c>
      <c r="V88" s="317">
        <v>0.47899999999999998</v>
      </c>
      <c r="W88" s="317">
        <v>-0.58699999999999997</v>
      </c>
      <c r="X88" s="64"/>
      <c r="Y88" s="64"/>
      <c r="Z88" s="326"/>
      <c r="AA88" s="325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1:37" s="8" customFormat="1" ht="13.5" customHeight="1">
      <c r="A89" s="324" t="s">
        <v>535</v>
      </c>
      <c r="B89" s="323">
        <v>1.36</v>
      </c>
      <c r="C89" s="322">
        <v>30</v>
      </c>
      <c r="D89" s="322">
        <v>3</v>
      </c>
      <c r="E89" s="322">
        <v>5</v>
      </c>
      <c r="F89" s="322" t="s">
        <v>19</v>
      </c>
      <c r="G89" s="321">
        <v>1.74</v>
      </c>
      <c r="H89" s="320">
        <v>0.83499999999999996</v>
      </c>
      <c r="I89" s="320">
        <v>2.12</v>
      </c>
      <c r="J89" s="320">
        <v>1.18</v>
      </c>
      <c r="K89" s="320">
        <v>1.05</v>
      </c>
      <c r="L89" s="319" t="s">
        <v>19</v>
      </c>
      <c r="M89" s="318" t="s">
        <v>19</v>
      </c>
      <c r="N89" s="318">
        <v>0.11600000000000001</v>
      </c>
      <c r="O89" s="318">
        <v>84.87</v>
      </c>
      <c r="P89" s="317">
        <v>1.4</v>
      </c>
      <c r="Q89" s="317">
        <v>0.64900000000000002</v>
      </c>
      <c r="R89" s="317">
        <v>0.89900000000000002</v>
      </c>
      <c r="S89" s="317">
        <v>2.23</v>
      </c>
      <c r="T89" s="317">
        <v>1.1299999999999999</v>
      </c>
      <c r="U89" s="317">
        <v>0.57899999999999996</v>
      </c>
      <c r="V89" s="317">
        <v>0.57799999999999996</v>
      </c>
      <c r="W89" s="317">
        <v>-0.82499999999999996</v>
      </c>
      <c r="X89" s="64"/>
      <c r="Y89" s="64"/>
      <c r="Z89" s="326"/>
      <c r="AA89" s="325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1:37" s="8" customFormat="1" ht="13.5" customHeight="1">
      <c r="A90" s="324" t="s">
        <v>534</v>
      </c>
      <c r="B90" s="323">
        <v>1.78</v>
      </c>
      <c r="C90" s="322">
        <v>30</v>
      </c>
      <c r="D90" s="322">
        <v>4</v>
      </c>
      <c r="E90" s="322">
        <v>5</v>
      </c>
      <c r="F90" s="322" t="s">
        <v>19</v>
      </c>
      <c r="G90" s="321">
        <v>2.27</v>
      </c>
      <c r="H90" s="320">
        <v>0.878</v>
      </c>
      <c r="I90" s="320">
        <v>2.12</v>
      </c>
      <c r="J90" s="320">
        <v>1.24</v>
      </c>
      <c r="K90" s="320">
        <v>1.06</v>
      </c>
      <c r="L90" s="319" t="s">
        <v>19</v>
      </c>
      <c r="M90" s="318" t="s">
        <v>19</v>
      </c>
      <c r="N90" s="318">
        <v>0.11600000000000001</v>
      </c>
      <c r="O90" s="318">
        <v>65.02</v>
      </c>
      <c r="P90" s="317">
        <v>1.8</v>
      </c>
      <c r="Q90" s="317">
        <v>0.85</v>
      </c>
      <c r="R90" s="317">
        <v>0.89200000000000002</v>
      </c>
      <c r="S90" s="317">
        <v>2.86</v>
      </c>
      <c r="T90" s="317">
        <v>1.1200000000000001</v>
      </c>
      <c r="U90" s="317">
        <v>0.749</v>
      </c>
      <c r="V90" s="317">
        <v>0.57499999999999996</v>
      </c>
      <c r="W90" s="317">
        <v>-1.05</v>
      </c>
      <c r="X90" s="64"/>
      <c r="Y90" s="64"/>
      <c r="Z90" s="326"/>
      <c r="AA90" s="325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1:37" s="8" customFormat="1" ht="13.5" customHeight="1">
      <c r="A91" s="324" t="s">
        <v>533</v>
      </c>
      <c r="B91" s="323">
        <v>2.09</v>
      </c>
      <c r="C91" s="322">
        <v>35</v>
      </c>
      <c r="D91" s="322">
        <v>4</v>
      </c>
      <c r="E91" s="322">
        <v>5</v>
      </c>
      <c r="F91" s="322" t="s">
        <v>19</v>
      </c>
      <c r="G91" s="321">
        <v>2.67</v>
      </c>
      <c r="H91" s="320">
        <v>1</v>
      </c>
      <c r="I91" s="320">
        <v>2.4700000000000002</v>
      </c>
      <c r="J91" s="320">
        <v>1.42</v>
      </c>
      <c r="K91" s="320">
        <v>1.24</v>
      </c>
      <c r="L91" s="319" t="s">
        <v>19</v>
      </c>
      <c r="M91" s="318" t="s">
        <v>19</v>
      </c>
      <c r="N91" s="318">
        <v>0.13600000000000001</v>
      </c>
      <c r="O91" s="318">
        <v>64.819999999999993</v>
      </c>
      <c r="P91" s="317">
        <v>2.95</v>
      </c>
      <c r="Q91" s="317">
        <v>1.18</v>
      </c>
      <c r="R91" s="317">
        <v>1.05</v>
      </c>
      <c r="S91" s="317">
        <v>4.6900000000000004</v>
      </c>
      <c r="T91" s="317">
        <v>1.33</v>
      </c>
      <c r="U91" s="317">
        <v>1.22</v>
      </c>
      <c r="V91" s="317">
        <v>0.68</v>
      </c>
      <c r="W91" s="317">
        <v>-1.73</v>
      </c>
      <c r="X91" s="64"/>
      <c r="Y91" s="64"/>
      <c r="Z91" s="326"/>
      <c r="AA91" s="325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1:37" s="8" customFormat="1" ht="13.5" customHeight="1">
      <c r="A92" s="324" t="s">
        <v>532</v>
      </c>
      <c r="B92" s="323">
        <v>2.57</v>
      </c>
      <c r="C92" s="322">
        <v>35</v>
      </c>
      <c r="D92" s="322">
        <v>5</v>
      </c>
      <c r="E92" s="322">
        <v>5</v>
      </c>
      <c r="F92" s="322" t="s">
        <v>19</v>
      </c>
      <c r="G92" s="321">
        <v>3.28</v>
      </c>
      <c r="H92" s="320">
        <v>1.04</v>
      </c>
      <c r="I92" s="320">
        <v>2.4700000000000002</v>
      </c>
      <c r="J92" s="320">
        <v>1.48</v>
      </c>
      <c r="K92" s="320">
        <v>1.25</v>
      </c>
      <c r="L92" s="319" t="s">
        <v>19</v>
      </c>
      <c r="M92" s="318" t="s">
        <v>19</v>
      </c>
      <c r="N92" s="318">
        <v>0.13600000000000001</v>
      </c>
      <c r="O92" s="318">
        <v>52.76</v>
      </c>
      <c r="P92" s="317">
        <v>3.56</v>
      </c>
      <c r="Q92" s="317">
        <v>1.45</v>
      </c>
      <c r="R92" s="317">
        <v>1.04</v>
      </c>
      <c r="S92" s="317">
        <v>5.64</v>
      </c>
      <c r="T92" s="317">
        <v>1.31</v>
      </c>
      <c r="U92" s="317">
        <v>1.49</v>
      </c>
      <c r="V92" s="317">
        <v>0.67</v>
      </c>
      <c r="W92" s="317">
        <v>-2.08</v>
      </c>
      <c r="X92" s="64"/>
      <c r="Y92" s="64"/>
      <c r="Z92" s="326"/>
      <c r="AA92" s="325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1:37" s="8" customFormat="1" ht="13.5" customHeight="1">
      <c r="A93" s="324" t="s">
        <v>531</v>
      </c>
      <c r="B93" s="323">
        <v>2.42</v>
      </c>
      <c r="C93" s="322">
        <v>40</v>
      </c>
      <c r="D93" s="322">
        <v>4</v>
      </c>
      <c r="E93" s="322">
        <v>6</v>
      </c>
      <c r="F93" s="322" t="s">
        <v>19</v>
      </c>
      <c r="G93" s="321">
        <v>3.08</v>
      </c>
      <c r="H93" s="320">
        <v>1.1200000000000001</v>
      </c>
      <c r="I93" s="320">
        <v>2.83</v>
      </c>
      <c r="J93" s="320">
        <v>1.58</v>
      </c>
      <c r="K93" s="320">
        <v>1.4</v>
      </c>
      <c r="L93" s="319" t="s">
        <v>19</v>
      </c>
      <c r="M93" s="318" t="s">
        <v>19</v>
      </c>
      <c r="N93" s="318">
        <v>0.155</v>
      </c>
      <c r="O93" s="318">
        <v>64.069999999999993</v>
      </c>
      <c r="P93" s="317">
        <v>4.47</v>
      </c>
      <c r="Q93" s="317">
        <v>1.55</v>
      </c>
      <c r="R93" s="317">
        <v>1.21</v>
      </c>
      <c r="S93" s="317">
        <v>7.1</v>
      </c>
      <c r="T93" s="317">
        <v>1.52</v>
      </c>
      <c r="U93" s="317">
        <v>1.84</v>
      </c>
      <c r="V93" s="317">
        <v>0.77</v>
      </c>
      <c r="W93" s="317">
        <v>-2.63</v>
      </c>
      <c r="X93" s="64"/>
      <c r="Y93" s="64"/>
      <c r="Z93" s="326"/>
      <c r="AA93" s="325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1:37" s="8" customFormat="1" ht="13.5" customHeight="1">
      <c r="A94" s="324" t="s">
        <v>530</v>
      </c>
      <c r="B94" s="323">
        <v>2.97</v>
      </c>
      <c r="C94" s="322">
        <v>40</v>
      </c>
      <c r="D94" s="322">
        <v>5</v>
      </c>
      <c r="E94" s="322">
        <v>6</v>
      </c>
      <c r="F94" s="322" t="s">
        <v>19</v>
      </c>
      <c r="G94" s="321">
        <v>3.79</v>
      </c>
      <c r="H94" s="320">
        <v>1.1599999999999999</v>
      </c>
      <c r="I94" s="320">
        <v>2.83</v>
      </c>
      <c r="J94" s="320">
        <v>1.64</v>
      </c>
      <c r="K94" s="320">
        <v>1.41</v>
      </c>
      <c r="L94" s="319" t="s">
        <v>19</v>
      </c>
      <c r="M94" s="318" t="s">
        <v>19</v>
      </c>
      <c r="N94" s="318">
        <v>0.155</v>
      </c>
      <c r="O94" s="318">
        <v>52.07</v>
      </c>
      <c r="P94" s="317">
        <v>5.43</v>
      </c>
      <c r="Q94" s="317">
        <v>1.91</v>
      </c>
      <c r="R94" s="317">
        <v>1.2</v>
      </c>
      <c r="S94" s="317">
        <v>8.61</v>
      </c>
      <c r="T94" s="317">
        <v>1.51</v>
      </c>
      <c r="U94" s="317">
        <v>2.25</v>
      </c>
      <c r="V94" s="317">
        <v>0.77</v>
      </c>
      <c r="W94" s="317">
        <v>-3.18</v>
      </c>
      <c r="X94" s="64"/>
      <c r="Y94" s="64"/>
      <c r="Z94" s="326"/>
      <c r="AA94" s="325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1:37" s="8" customFormat="1" ht="13.5" customHeight="1">
      <c r="A95" s="324" t="s">
        <v>529</v>
      </c>
      <c r="B95" s="323">
        <v>3.52</v>
      </c>
      <c r="C95" s="322">
        <v>40</v>
      </c>
      <c r="D95" s="322">
        <v>6</v>
      </c>
      <c r="E95" s="322">
        <v>6</v>
      </c>
      <c r="F95" s="322" t="s">
        <v>19</v>
      </c>
      <c r="G95" s="321">
        <v>4.4800000000000004</v>
      </c>
      <c r="H95" s="320">
        <v>1.2</v>
      </c>
      <c r="I95" s="320">
        <v>2.83</v>
      </c>
      <c r="J95" s="320">
        <v>1.7</v>
      </c>
      <c r="K95" s="320">
        <v>1.43</v>
      </c>
      <c r="L95" s="319" t="s">
        <v>19</v>
      </c>
      <c r="M95" s="318" t="s">
        <v>19</v>
      </c>
      <c r="N95" s="318">
        <v>0.155</v>
      </c>
      <c r="O95" s="318">
        <v>44.04</v>
      </c>
      <c r="P95" s="317">
        <v>6.31</v>
      </c>
      <c r="Q95" s="317">
        <v>2.2599999999999998</v>
      </c>
      <c r="R95" s="317">
        <v>1.19</v>
      </c>
      <c r="S95" s="317">
        <v>9.99</v>
      </c>
      <c r="T95" s="317">
        <v>1.49</v>
      </c>
      <c r="U95" s="317">
        <v>2.64</v>
      </c>
      <c r="V95" s="317">
        <v>0.77</v>
      </c>
      <c r="W95" s="317">
        <v>-3.67</v>
      </c>
      <c r="X95" s="64"/>
      <c r="Y95" s="64"/>
      <c r="Z95" s="326"/>
      <c r="AA95" s="325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1:37" s="8" customFormat="1" ht="13.5" customHeight="1">
      <c r="A96" s="324" t="s">
        <v>528</v>
      </c>
      <c r="B96" s="323">
        <v>2.09</v>
      </c>
      <c r="C96" s="322">
        <v>45</v>
      </c>
      <c r="D96" s="322">
        <v>3</v>
      </c>
      <c r="E96" s="322">
        <v>7</v>
      </c>
      <c r="F96" s="322" t="s">
        <v>19</v>
      </c>
      <c r="G96" s="321">
        <v>2.66</v>
      </c>
      <c r="H96" s="320">
        <v>1.18</v>
      </c>
      <c r="I96" s="320">
        <v>3.18</v>
      </c>
      <c r="J96" s="320">
        <v>1.67</v>
      </c>
      <c r="K96" s="320">
        <v>1.57</v>
      </c>
      <c r="L96" s="319" t="s">
        <v>19</v>
      </c>
      <c r="M96" s="318" t="s">
        <v>19</v>
      </c>
      <c r="N96" s="318">
        <v>0.17399999999999999</v>
      </c>
      <c r="O96" s="318">
        <v>83.24</v>
      </c>
      <c r="P96" s="317">
        <v>4.93</v>
      </c>
      <c r="Q96" s="317">
        <v>1.49</v>
      </c>
      <c r="R96" s="317">
        <v>1.36</v>
      </c>
      <c r="S96" s="317">
        <v>7.81</v>
      </c>
      <c r="T96" s="317">
        <v>1.71</v>
      </c>
      <c r="U96" s="317">
        <v>2.04</v>
      </c>
      <c r="V96" s="317">
        <v>0.88</v>
      </c>
      <c r="W96" s="317">
        <v>-2.88</v>
      </c>
      <c r="X96" s="64"/>
      <c r="Y96" s="64"/>
      <c r="Z96" s="326"/>
      <c r="AA96" s="325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1:37" s="8" customFormat="1" ht="13.5" customHeight="1">
      <c r="A97" s="324" t="s">
        <v>527</v>
      </c>
      <c r="B97" s="323">
        <v>2.74</v>
      </c>
      <c r="C97" s="322">
        <v>45</v>
      </c>
      <c r="D97" s="322">
        <v>4</v>
      </c>
      <c r="E97" s="322">
        <v>7</v>
      </c>
      <c r="F97" s="322" t="s">
        <v>19</v>
      </c>
      <c r="G97" s="321">
        <v>3.49</v>
      </c>
      <c r="H97" s="320">
        <v>1.23</v>
      </c>
      <c r="I97" s="320">
        <v>3.18</v>
      </c>
      <c r="J97" s="320">
        <v>1.75</v>
      </c>
      <c r="K97" s="320">
        <v>1.57</v>
      </c>
      <c r="L97" s="319" t="s">
        <v>19</v>
      </c>
      <c r="M97" s="318" t="s">
        <v>19</v>
      </c>
      <c r="N97" s="318">
        <v>0.17399999999999999</v>
      </c>
      <c r="O97" s="318">
        <v>63.46</v>
      </c>
      <c r="P97" s="317">
        <v>6.43</v>
      </c>
      <c r="Q97" s="317">
        <v>1.97</v>
      </c>
      <c r="R97" s="317">
        <v>1.36</v>
      </c>
      <c r="S97" s="317">
        <v>10.210000000000001</v>
      </c>
      <c r="T97" s="317">
        <v>1.71</v>
      </c>
      <c r="U97" s="317">
        <v>2.65</v>
      </c>
      <c r="V97" s="317">
        <v>0.87</v>
      </c>
      <c r="W97" s="317">
        <v>-3.78</v>
      </c>
      <c r="X97" s="64"/>
      <c r="Y97" s="64"/>
      <c r="Z97" s="326"/>
      <c r="AA97" s="325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1:37" s="8" customFormat="1" ht="13.5" customHeight="1">
      <c r="A98" s="324" t="s">
        <v>526</v>
      </c>
      <c r="B98" s="323">
        <v>3.06</v>
      </c>
      <c r="C98" s="322">
        <v>45</v>
      </c>
      <c r="D98" s="322">
        <v>4.5</v>
      </c>
      <c r="E98" s="322">
        <v>7</v>
      </c>
      <c r="F98" s="322" t="s">
        <v>19</v>
      </c>
      <c r="G98" s="321">
        <v>3.9</v>
      </c>
      <c r="H98" s="320">
        <v>1.26</v>
      </c>
      <c r="I98" s="320">
        <v>3.18</v>
      </c>
      <c r="J98" s="320">
        <v>1.78</v>
      </c>
      <c r="K98" s="320">
        <v>1.58</v>
      </c>
      <c r="L98" s="319" t="s">
        <v>19</v>
      </c>
      <c r="M98" s="318" t="s">
        <v>19</v>
      </c>
      <c r="N98" s="318">
        <v>0.17399999999999999</v>
      </c>
      <c r="O98" s="318">
        <v>56.83</v>
      </c>
      <c r="P98" s="317">
        <v>7.15</v>
      </c>
      <c r="Q98" s="317">
        <v>2.2000000000000002</v>
      </c>
      <c r="R98" s="317">
        <v>1.35</v>
      </c>
      <c r="S98" s="317">
        <v>11.35</v>
      </c>
      <c r="T98" s="317">
        <v>1.71</v>
      </c>
      <c r="U98" s="317">
        <v>2.95</v>
      </c>
      <c r="V98" s="317">
        <v>0.87</v>
      </c>
      <c r="W98" s="317">
        <v>-4.2</v>
      </c>
      <c r="X98" s="64"/>
      <c r="Y98" s="64"/>
      <c r="Z98" s="326"/>
      <c r="AA98" s="325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1:37" s="8" customFormat="1" ht="13.5" customHeight="1">
      <c r="A99" s="324" t="s">
        <v>525</v>
      </c>
      <c r="B99" s="323">
        <v>3.38</v>
      </c>
      <c r="C99" s="322">
        <v>45</v>
      </c>
      <c r="D99" s="322">
        <v>5</v>
      </c>
      <c r="E99" s="322">
        <v>7</v>
      </c>
      <c r="F99" s="322" t="s">
        <v>19</v>
      </c>
      <c r="G99" s="321">
        <v>4.3</v>
      </c>
      <c r="H99" s="320">
        <v>1.28</v>
      </c>
      <c r="I99" s="320">
        <v>3.18</v>
      </c>
      <c r="J99" s="320">
        <v>1.81</v>
      </c>
      <c r="K99" s="320">
        <v>1.58</v>
      </c>
      <c r="L99" s="319" t="s">
        <v>19</v>
      </c>
      <c r="M99" s="318" t="s">
        <v>19</v>
      </c>
      <c r="N99" s="318">
        <v>0.17399999999999999</v>
      </c>
      <c r="O99" s="318">
        <v>51.51</v>
      </c>
      <c r="P99" s="317">
        <v>7.84</v>
      </c>
      <c r="Q99" s="317">
        <v>2.4300000000000002</v>
      </c>
      <c r="R99" s="317">
        <v>1.35</v>
      </c>
      <c r="S99" s="317">
        <v>12.45</v>
      </c>
      <c r="T99" s="317">
        <v>1.7</v>
      </c>
      <c r="U99" s="317">
        <v>3.24</v>
      </c>
      <c r="V99" s="317">
        <v>0.87</v>
      </c>
      <c r="W99" s="317">
        <v>-4.5999999999999996</v>
      </c>
      <c r="X99" s="64"/>
      <c r="Y99" s="64"/>
      <c r="Z99" s="326"/>
      <c r="AA99" s="325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1:37" s="8" customFormat="1" ht="13.5" customHeight="1">
      <c r="A100" s="324" t="s">
        <v>524</v>
      </c>
      <c r="B100" s="323">
        <v>4</v>
      </c>
      <c r="C100" s="322">
        <v>45</v>
      </c>
      <c r="D100" s="322">
        <v>6</v>
      </c>
      <c r="E100" s="322">
        <v>7</v>
      </c>
      <c r="F100" s="322" t="s">
        <v>19</v>
      </c>
      <c r="G100" s="321">
        <v>5.09</v>
      </c>
      <c r="H100" s="320">
        <v>1.32</v>
      </c>
      <c r="I100" s="320">
        <v>3.18</v>
      </c>
      <c r="J100" s="320">
        <v>1.87</v>
      </c>
      <c r="K100" s="320">
        <v>1.59</v>
      </c>
      <c r="L100" s="319" t="s">
        <v>19</v>
      </c>
      <c r="M100" s="318" t="s">
        <v>19</v>
      </c>
      <c r="N100" s="318">
        <v>0.17399999999999999</v>
      </c>
      <c r="O100" s="318">
        <v>43.52</v>
      </c>
      <c r="P100" s="317">
        <v>9.16</v>
      </c>
      <c r="Q100" s="317">
        <v>2.88</v>
      </c>
      <c r="R100" s="317">
        <v>1.34</v>
      </c>
      <c r="S100" s="317">
        <v>14.52</v>
      </c>
      <c r="T100" s="317">
        <v>1.69</v>
      </c>
      <c r="U100" s="317">
        <v>3.81</v>
      </c>
      <c r="V100" s="317">
        <v>0.86</v>
      </c>
      <c r="W100" s="317">
        <v>-5.36</v>
      </c>
      <c r="X100" s="64"/>
      <c r="Y100" s="64"/>
      <c r="Z100" s="326"/>
      <c r="AA100" s="325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1:37" s="8" customFormat="1" ht="13.5" customHeight="1">
      <c r="A101" s="324" t="s">
        <v>523</v>
      </c>
      <c r="B101" s="323">
        <v>4.5999999999999996</v>
      </c>
      <c r="C101" s="322">
        <v>45</v>
      </c>
      <c r="D101" s="322">
        <v>7</v>
      </c>
      <c r="E101" s="322">
        <v>7</v>
      </c>
      <c r="F101" s="322" t="s">
        <v>19</v>
      </c>
      <c r="G101" s="321">
        <v>5.86</v>
      </c>
      <c r="H101" s="320">
        <v>1.36</v>
      </c>
      <c r="I101" s="320">
        <v>3.18</v>
      </c>
      <c r="J101" s="320">
        <v>1.92</v>
      </c>
      <c r="K101" s="320">
        <v>1.61</v>
      </c>
      <c r="L101" s="319" t="s">
        <v>19</v>
      </c>
      <c r="M101" s="318" t="s">
        <v>19</v>
      </c>
      <c r="N101" s="318">
        <v>0.17399999999999999</v>
      </c>
      <c r="O101" s="318">
        <v>37.81</v>
      </c>
      <c r="P101" s="317">
        <v>10.4</v>
      </c>
      <c r="Q101" s="317">
        <v>3.31</v>
      </c>
      <c r="R101" s="317">
        <v>1.33</v>
      </c>
      <c r="S101" s="317">
        <v>16.440000000000001</v>
      </c>
      <c r="T101" s="317">
        <v>1.67</v>
      </c>
      <c r="U101" s="317">
        <v>4.3600000000000003</v>
      </c>
      <c r="V101" s="317">
        <v>0.86</v>
      </c>
      <c r="W101" s="317">
        <v>-6.04</v>
      </c>
      <c r="X101" s="64"/>
      <c r="Y101" s="64"/>
      <c r="Z101" s="326"/>
      <c r="AA101" s="325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1:37" s="8" customFormat="1" ht="13.5" customHeight="1">
      <c r="A102" s="324" t="s">
        <v>522</v>
      </c>
      <c r="B102" s="323">
        <v>3.06</v>
      </c>
      <c r="C102" s="322">
        <v>50</v>
      </c>
      <c r="D102" s="322">
        <v>4</v>
      </c>
      <c r="E102" s="322">
        <v>7</v>
      </c>
      <c r="F102" s="322" t="s">
        <v>19</v>
      </c>
      <c r="G102" s="321">
        <v>3.89</v>
      </c>
      <c r="H102" s="320">
        <v>1.36</v>
      </c>
      <c r="I102" s="320">
        <v>3.54</v>
      </c>
      <c r="J102" s="320">
        <v>1.92</v>
      </c>
      <c r="K102" s="320">
        <v>1.75</v>
      </c>
      <c r="L102" s="319" t="s">
        <v>19</v>
      </c>
      <c r="M102" s="318" t="s">
        <v>19</v>
      </c>
      <c r="N102" s="318">
        <v>0.19400000000000001</v>
      </c>
      <c r="O102" s="318">
        <v>63.49</v>
      </c>
      <c r="P102" s="317">
        <v>8.9700000000000006</v>
      </c>
      <c r="Q102" s="317">
        <v>2.46</v>
      </c>
      <c r="R102" s="317">
        <v>1.52</v>
      </c>
      <c r="S102" s="317">
        <v>14.25</v>
      </c>
      <c r="T102" s="317">
        <v>1.91</v>
      </c>
      <c r="U102" s="317">
        <v>3.7</v>
      </c>
      <c r="V102" s="317">
        <v>0.97</v>
      </c>
      <c r="W102" s="317">
        <v>-5.28</v>
      </c>
      <c r="X102" s="64"/>
      <c r="Y102" s="64"/>
      <c r="Z102" s="326"/>
      <c r="AA102" s="325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1:37" s="8" customFormat="1" ht="13.5" customHeight="1">
      <c r="A103" s="324" t="s">
        <v>521</v>
      </c>
      <c r="B103" s="323">
        <v>3.77</v>
      </c>
      <c r="C103" s="322">
        <v>50</v>
      </c>
      <c r="D103" s="322">
        <v>5</v>
      </c>
      <c r="E103" s="322">
        <v>7</v>
      </c>
      <c r="F103" s="322" t="s">
        <v>19</v>
      </c>
      <c r="G103" s="321">
        <v>4.8</v>
      </c>
      <c r="H103" s="320">
        <v>1.4</v>
      </c>
      <c r="I103" s="320">
        <v>3.54</v>
      </c>
      <c r="J103" s="320">
        <v>1.99</v>
      </c>
      <c r="K103" s="320">
        <v>1.76</v>
      </c>
      <c r="L103" s="319" t="s">
        <v>19</v>
      </c>
      <c r="M103" s="318" t="s">
        <v>19</v>
      </c>
      <c r="N103" s="318">
        <v>0.19400000000000001</v>
      </c>
      <c r="O103" s="318">
        <v>51.46</v>
      </c>
      <c r="P103" s="317">
        <v>10.96</v>
      </c>
      <c r="Q103" s="317">
        <v>3.05</v>
      </c>
      <c r="R103" s="317">
        <v>1.51</v>
      </c>
      <c r="S103" s="317">
        <v>17.41</v>
      </c>
      <c r="T103" s="317">
        <v>1.9</v>
      </c>
      <c r="U103" s="317">
        <v>4.5199999999999996</v>
      </c>
      <c r="V103" s="317">
        <v>0.97</v>
      </c>
      <c r="W103" s="317">
        <v>-6.45</v>
      </c>
      <c r="X103" s="64"/>
      <c r="Y103" s="64"/>
      <c r="Z103" s="326"/>
      <c r="AA103" s="325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1:37" s="8" customFormat="1" ht="13.5" customHeight="1">
      <c r="A104" s="324" t="s">
        <v>520</v>
      </c>
      <c r="B104" s="323">
        <v>4.47</v>
      </c>
      <c r="C104" s="322">
        <v>50</v>
      </c>
      <c r="D104" s="322">
        <v>6</v>
      </c>
      <c r="E104" s="322">
        <v>7</v>
      </c>
      <c r="F104" s="322" t="s">
        <v>19</v>
      </c>
      <c r="G104" s="321">
        <v>5.69</v>
      </c>
      <c r="H104" s="320">
        <v>1.45</v>
      </c>
      <c r="I104" s="320">
        <v>3.54</v>
      </c>
      <c r="J104" s="320">
        <v>2.04</v>
      </c>
      <c r="K104" s="320">
        <v>1.77</v>
      </c>
      <c r="L104" s="319" t="s">
        <v>19</v>
      </c>
      <c r="M104" s="318" t="s">
        <v>19</v>
      </c>
      <c r="N104" s="318">
        <v>0.19400000000000001</v>
      </c>
      <c r="O104" s="318">
        <v>43.41</v>
      </c>
      <c r="P104" s="317">
        <v>12.84</v>
      </c>
      <c r="Q104" s="317">
        <v>3.61</v>
      </c>
      <c r="R104" s="317">
        <v>1.5</v>
      </c>
      <c r="S104" s="317">
        <v>20.37</v>
      </c>
      <c r="T104" s="317">
        <v>1.89</v>
      </c>
      <c r="U104" s="317">
        <v>5.31</v>
      </c>
      <c r="V104" s="317">
        <v>0.97</v>
      </c>
      <c r="W104" s="317">
        <v>-7.53</v>
      </c>
      <c r="X104" s="64"/>
      <c r="Y104" s="64"/>
      <c r="Z104" s="326"/>
      <c r="AA104" s="325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1:37" s="8" customFormat="1" ht="13.5" customHeight="1">
      <c r="A105" s="324" t="s">
        <v>519</v>
      </c>
      <c r="B105" s="323">
        <v>5.15</v>
      </c>
      <c r="C105" s="322">
        <v>50</v>
      </c>
      <c r="D105" s="322">
        <v>7</v>
      </c>
      <c r="E105" s="322">
        <v>7</v>
      </c>
      <c r="F105" s="322" t="s">
        <v>19</v>
      </c>
      <c r="G105" s="321">
        <v>6.56</v>
      </c>
      <c r="H105" s="320">
        <v>1.49</v>
      </c>
      <c r="I105" s="320">
        <v>3.54</v>
      </c>
      <c r="J105" s="320">
        <v>2.1</v>
      </c>
      <c r="K105" s="320">
        <v>1.78</v>
      </c>
      <c r="L105" s="319" t="s">
        <v>19</v>
      </c>
      <c r="M105" s="318" t="s">
        <v>19</v>
      </c>
      <c r="N105" s="318">
        <v>0.19400000000000001</v>
      </c>
      <c r="O105" s="318">
        <v>37.659999999999997</v>
      </c>
      <c r="P105" s="317">
        <v>14.61</v>
      </c>
      <c r="Q105" s="317">
        <v>4.16</v>
      </c>
      <c r="R105" s="317">
        <v>1.49</v>
      </c>
      <c r="S105" s="317">
        <v>23.14</v>
      </c>
      <c r="T105" s="317">
        <v>1.88</v>
      </c>
      <c r="U105" s="317">
        <v>6.09</v>
      </c>
      <c r="V105" s="317">
        <v>0.96</v>
      </c>
      <c r="W105" s="317">
        <v>-8.52</v>
      </c>
      <c r="X105" s="64"/>
      <c r="Y105" s="64"/>
      <c r="Z105" s="326"/>
      <c r="AA105" s="325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1:37" s="8" customFormat="1" ht="13.5" customHeight="1">
      <c r="A106" s="324" t="s">
        <v>518</v>
      </c>
      <c r="B106" s="323">
        <v>5.82</v>
      </c>
      <c r="C106" s="322">
        <v>50</v>
      </c>
      <c r="D106" s="322">
        <v>8</v>
      </c>
      <c r="E106" s="322">
        <v>7</v>
      </c>
      <c r="F106" s="322" t="s">
        <v>19</v>
      </c>
      <c r="G106" s="321">
        <v>7.41</v>
      </c>
      <c r="H106" s="320">
        <v>1.52</v>
      </c>
      <c r="I106" s="320">
        <v>3.54</v>
      </c>
      <c r="J106" s="320">
        <v>2.16</v>
      </c>
      <c r="K106" s="320">
        <v>1.8</v>
      </c>
      <c r="L106" s="319" t="s">
        <v>19</v>
      </c>
      <c r="M106" s="318" t="s">
        <v>19</v>
      </c>
      <c r="N106" s="318">
        <v>0.19400000000000001</v>
      </c>
      <c r="O106" s="318">
        <v>33.340000000000003</v>
      </c>
      <c r="P106" s="317">
        <v>16.28</v>
      </c>
      <c r="Q106" s="317">
        <v>4.68</v>
      </c>
      <c r="R106" s="317">
        <v>1.48</v>
      </c>
      <c r="S106" s="317">
        <v>25.71</v>
      </c>
      <c r="T106" s="317">
        <v>1.86</v>
      </c>
      <c r="U106" s="317">
        <v>6.85</v>
      </c>
      <c r="V106" s="317">
        <v>0.96</v>
      </c>
      <c r="W106" s="317">
        <v>-9.43</v>
      </c>
      <c r="X106" s="64"/>
      <c r="Y106" s="64"/>
      <c r="Z106" s="326"/>
      <c r="AA106" s="325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1:37" s="8" customFormat="1" ht="13.5" customHeight="1">
      <c r="A107" s="324" t="s">
        <v>517</v>
      </c>
      <c r="B107" s="323">
        <v>6.47</v>
      </c>
      <c r="C107" s="322">
        <v>50</v>
      </c>
      <c r="D107" s="322">
        <v>9</v>
      </c>
      <c r="E107" s="322">
        <v>7</v>
      </c>
      <c r="F107" s="322" t="s">
        <v>19</v>
      </c>
      <c r="G107" s="321">
        <v>8.24</v>
      </c>
      <c r="H107" s="320">
        <v>1.56</v>
      </c>
      <c r="I107" s="320">
        <v>3.54</v>
      </c>
      <c r="J107" s="320">
        <v>2.21</v>
      </c>
      <c r="K107" s="320">
        <v>1.82</v>
      </c>
      <c r="L107" s="319" t="s">
        <v>19</v>
      </c>
      <c r="M107" s="318" t="s">
        <v>19</v>
      </c>
      <c r="N107" s="318">
        <v>0.19400000000000001</v>
      </c>
      <c r="O107" s="318">
        <v>29.98</v>
      </c>
      <c r="P107" s="317">
        <v>17.86</v>
      </c>
      <c r="Q107" s="317">
        <v>5.2</v>
      </c>
      <c r="R107" s="317">
        <v>1.47</v>
      </c>
      <c r="S107" s="317">
        <v>28.11</v>
      </c>
      <c r="T107" s="317">
        <v>1.85</v>
      </c>
      <c r="U107" s="317">
        <v>7.61</v>
      </c>
      <c r="V107" s="317">
        <v>0.96</v>
      </c>
      <c r="W107" s="317">
        <v>-10.25</v>
      </c>
      <c r="X107" s="64"/>
      <c r="Y107" s="64"/>
      <c r="Z107" s="326"/>
      <c r="AA107" s="325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1:37" s="8" customFormat="1" ht="13.5" customHeight="1">
      <c r="A108" s="324" t="s">
        <v>516</v>
      </c>
      <c r="B108" s="323">
        <v>3.38</v>
      </c>
      <c r="C108" s="322">
        <v>55</v>
      </c>
      <c r="D108" s="322">
        <v>4</v>
      </c>
      <c r="E108" s="322">
        <v>8</v>
      </c>
      <c r="F108" s="322" t="s">
        <v>19</v>
      </c>
      <c r="G108" s="321">
        <v>4.3099999999999996</v>
      </c>
      <c r="H108" s="320">
        <v>1.47</v>
      </c>
      <c r="I108" s="320">
        <v>3.89</v>
      </c>
      <c r="J108" s="320">
        <v>2.08</v>
      </c>
      <c r="K108" s="320">
        <v>1.92</v>
      </c>
      <c r="L108" s="319" t="s">
        <v>19</v>
      </c>
      <c r="M108" s="318" t="s">
        <v>19</v>
      </c>
      <c r="N108" s="318">
        <v>0.21299999999999999</v>
      </c>
      <c r="O108" s="318">
        <v>63.01</v>
      </c>
      <c r="P108" s="317">
        <v>12</v>
      </c>
      <c r="Q108" s="317">
        <v>2.98</v>
      </c>
      <c r="R108" s="317">
        <v>1.67</v>
      </c>
      <c r="S108" s="317">
        <v>19.05</v>
      </c>
      <c r="T108" s="317">
        <v>2.1</v>
      </c>
      <c r="U108" s="317">
        <v>4.95</v>
      </c>
      <c r="V108" s="317">
        <v>1.07</v>
      </c>
      <c r="W108" s="317">
        <v>-7.05</v>
      </c>
      <c r="X108" s="64"/>
      <c r="Y108" s="64"/>
      <c r="Z108" s="326"/>
      <c r="AA108" s="325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1:37" s="8" customFormat="1" ht="13.5" customHeight="1">
      <c r="A109" s="324" t="s">
        <v>515</v>
      </c>
      <c r="B109" s="323">
        <v>4.18</v>
      </c>
      <c r="C109" s="322">
        <v>55</v>
      </c>
      <c r="D109" s="322">
        <v>5</v>
      </c>
      <c r="E109" s="322">
        <v>8</v>
      </c>
      <c r="F109" s="322" t="s">
        <v>19</v>
      </c>
      <c r="G109" s="321">
        <v>5.32</v>
      </c>
      <c r="H109" s="320">
        <v>1.52</v>
      </c>
      <c r="I109" s="320">
        <v>3.89</v>
      </c>
      <c r="J109" s="320">
        <v>2.15</v>
      </c>
      <c r="K109" s="320">
        <v>1.93</v>
      </c>
      <c r="L109" s="319" t="s">
        <v>19</v>
      </c>
      <c r="M109" s="318" t="s">
        <v>19</v>
      </c>
      <c r="N109" s="318">
        <v>0.21299999999999999</v>
      </c>
      <c r="O109" s="318">
        <v>51.05</v>
      </c>
      <c r="P109" s="317">
        <v>14.71</v>
      </c>
      <c r="Q109" s="317">
        <v>3.7</v>
      </c>
      <c r="R109" s="317">
        <v>1.66</v>
      </c>
      <c r="S109" s="317">
        <v>23.37</v>
      </c>
      <c r="T109" s="317">
        <v>2.1</v>
      </c>
      <c r="U109" s="317">
        <v>6.06</v>
      </c>
      <c r="V109" s="317">
        <v>1.07</v>
      </c>
      <c r="W109" s="317">
        <v>-8.66</v>
      </c>
      <c r="X109" s="64"/>
      <c r="Y109" s="64"/>
      <c r="Z109" s="326"/>
      <c r="AA109" s="325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</row>
    <row r="110" spans="1:37" s="8" customFormat="1" ht="13.5" customHeight="1">
      <c r="A110" s="324" t="s">
        <v>514</v>
      </c>
      <c r="B110" s="323">
        <v>4.95</v>
      </c>
      <c r="C110" s="322">
        <v>55</v>
      </c>
      <c r="D110" s="322">
        <v>6</v>
      </c>
      <c r="E110" s="322">
        <v>8</v>
      </c>
      <c r="F110" s="322" t="s">
        <v>19</v>
      </c>
      <c r="G110" s="321">
        <v>6.31</v>
      </c>
      <c r="H110" s="320">
        <v>1.56</v>
      </c>
      <c r="I110" s="320">
        <v>3.89</v>
      </c>
      <c r="J110" s="320">
        <v>2.21</v>
      </c>
      <c r="K110" s="320">
        <v>1.94</v>
      </c>
      <c r="L110" s="319" t="s">
        <v>19</v>
      </c>
      <c r="M110" s="318" t="s">
        <v>19</v>
      </c>
      <c r="N110" s="318">
        <v>0.21299999999999999</v>
      </c>
      <c r="O110" s="318">
        <v>43.04</v>
      </c>
      <c r="P110" s="317">
        <v>17.29</v>
      </c>
      <c r="Q110" s="317">
        <v>4.3899999999999997</v>
      </c>
      <c r="R110" s="317">
        <v>1.66</v>
      </c>
      <c r="S110" s="317">
        <v>27.44</v>
      </c>
      <c r="T110" s="317">
        <v>2.09</v>
      </c>
      <c r="U110" s="317">
        <v>7.13</v>
      </c>
      <c r="V110" s="317">
        <v>1.06</v>
      </c>
      <c r="W110" s="317">
        <v>-10.16</v>
      </c>
      <c r="X110" s="64"/>
      <c r="Y110" s="64"/>
      <c r="Z110" s="326"/>
      <c r="AA110" s="325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1:37" s="8" customFormat="1" ht="13.5" customHeight="1">
      <c r="A111" s="324" t="s">
        <v>513</v>
      </c>
      <c r="B111" s="323">
        <v>3.7</v>
      </c>
      <c r="C111" s="322">
        <v>60</v>
      </c>
      <c r="D111" s="322">
        <v>4</v>
      </c>
      <c r="E111" s="322">
        <v>8</v>
      </c>
      <c r="F111" s="322" t="s">
        <v>19</v>
      </c>
      <c r="G111" s="321">
        <v>4.71</v>
      </c>
      <c r="H111" s="320">
        <v>1.6</v>
      </c>
      <c r="I111" s="320">
        <v>4.24</v>
      </c>
      <c r="J111" s="320">
        <v>2.2599999999999998</v>
      </c>
      <c r="K111" s="320">
        <v>2.1</v>
      </c>
      <c r="L111" s="319" t="s">
        <v>329</v>
      </c>
      <c r="M111" s="318">
        <v>4.1500000000000004</v>
      </c>
      <c r="N111" s="318">
        <v>0.23300000000000001</v>
      </c>
      <c r="O111" s="318">
        <v>63.07</v>
      </c>
      <c r="P111" s="317">
        <v>15.78</v>
      </c>
      <c r="Q111" s="317">
        <v>3.58</v>
      </c>
      <c r="R111" s="317">
        <v>1.83</v>
      </c>
      <c r="S111" s="317">
        <v>25.04</v>
      </c>
      <c r="T111" s="317">
        <v>2.31</v>
      </c>
      <c r="U111" s="317">
        <v>6.51</v>
      </c>
      <c r="V111" s="317">
        <v>1.18</v>
      </c>
      <c r="W111" s="317">
        <v>-9.26</v>
      </c>
      <c r="X111" s="64"/>
      <c r="Y111" s="64"/>
      <c r="Z111" s="326"/>
      <c r="AA111" s="325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1:37" s="8" customFormat="1" ht="13.5" customHeight="1">
      <c r="A112" s="324" t="s">
        <v>512</v>
      </c>
      <c r="B112" s="323">
        <v>4.57</v>
      </c>
      <c r="C112" s="322">
        <v>60</v>
      </c>
      <c r="D112" s="322">
        <v>5</v>
      </c>
      <c r="E112" s="322">
        <v>8</v>
      </c>
      <c r="F112" s="322" t="s">
        <v>19</v>
      </c>
      <c r="G112" s="321">
        <v>5.82</v>
      </c>
      <c r="H112" s="320">
        <v>1.64</v>
      </c>
      <c r="I112" s="320">
        <v>4.24</v>
      </c>
      <c r="J112" s="320">
        <v>2.3199999999999998</v>
      </c>
      <c r="K112" s="320">
        <v>2.11</v>
      </c>
      <c r="L112" s="319" t="s">
        <v>329</v>
      </c>
      <c r="M112" s="318">
        <v>5.12</v>
      </c>
      <c r="N112" s="318">
        <v>0.23300000000000001</v>
      </c>
      <c r="O112" s="318">
        <v>51.04</v>
      </c>
      <c r="P112" s="317">
        <v>19.37</v>
      </c>
      <c r="Q112" s="317">
        <v>4.45</v>
      </c>
      <c r="R112" s="317">
        <v>1.82</v>
      </c>
      <c r="S112" s="317">
        <v>30.77</v>
      </c>
      <c r="T112" s="317">
        <v>2.2999999999999998</v>
      </c>
      <c r="U112" s="317">
        <v>7.97</v>
      </c>
      <c r="V112" s="317">
        <v>1.17</v>
      </c>
      <c r="W112" s="317">
        <v>-11.4</v>
      </c>
      <c r="X112" s="64"/>
      <c r="Y112" s="64"/>
      <c r="Z112" s="326"/>
      <c r="AA112" s="325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1:37" s="8" customFormat="1" ht="13.5" customHeight="1">
      <c r="A113" s="324" t="s">
        <v>511</v>
      </c>
      <c r="B113" s="323">
        <v>5.42</v>
      </c>
      <c r="C113" s="322">
        <v>60</v>
      </c>
      <c r="D113" s="322">
        <v>6</v>
      </c>
      <c r="E113" s="322">
        <v>8</v>
      </c>
      <c r="F113" s="322" t="s">
        <v>19</v>
      </c>
      <c r="G113" s="321">
        <v>6.91</v>
      </c>
      <c r="H113" s="320">
        <v>1.69</v>
      </c>
      <c r="I113" s="320">
        <v>4.24</v>
      </c>
      <c r="J113" s="320">
        <v>2.39</v>
      </c>
      <c r="K113" s="320">
        <v>2.11</v>
      </c>
      <c r="L113" s="319" t="s">
        <v>329</v>
      </c>
      <c r="M113" s="318">
        <v>6.07</v>
      </c>
      <c r="N113" s="318">
        <v>0.23300000000000001</v>
      </c>
      <c r="O113" s="318">
        <v>42.99</v>
      </c>
      <c r="P113" s="317">
        <v>22.79</v>
      </c>
      <c r="Q113" s="317">
        <v>5.29</v>
      </c>
      <c r="R113" s="317">
        <v>1.82</v>
      </c>
      <c r="S113" s="317">
        <v>36.200000000000003</v>
      </c>
      <c r="T113" s="317">
        <v>2.29</v>
      </c>
      <c r="U113" s="317">
        <v>9.3800000000000008</v>
      </c>
      <c r="V113" s="317">
        <v>1.17</v>
      </c>
      <c r="W113" s="317">
        <v>-13.41</v>
      </c>
      <c r="X113" s="64"/>
      <c r="Y113" s="64"/>
      <c r="Z113" s="326"/>
      <c r="AA113" s="325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1:37" s="8" customFormat="1" ht="13.5" customHeight="1">
      <c r="A114" s="324" t="s">
        <v>510</v>
      </c>
      <c r="B114" s="323">
        <v>6.26</v>
      </c>
      <c r="C114" s="322">
        <v>60</v>
      </c>
      <c r="D114" s="322">
        <v>7</v>
      </c>
      <c r="E114" s="322">
        <v>8</v>
      </c>
      <c r="F114" s="322" t="s">
        <v>19</v>
      </c>
      <c r="G114" s="321">
        <v>7.98</v>
      </c>
      <c r="H114" s="320">
        <v>1.73</v>
      </c>
      <c r="I114" s="320">
        <v>4.24</v>
      </c>
      <c r="J114" s="320">
        <v>2.4500000000000002</v>
      </c>
      <c r="K114" s="320">
        <v>2.13</v>
      </c>
      <c r="L114" s="319" t="s">
        <v>9</v>
      </c>
      <c r="M114" s="318">
        <v>7</v>
      </c>
      <c r="N114" s="318">
        <v>0.23300000000000001</v>
      </c>
      <c r="O114" s="318">
        <v>37.22</v>
      </c>
      <c r="P114" s="317">
        <v>26.05</v>
      </c>
      <c r="Q114" s="317">
        <v>6.1</v>
      </c>
      <c r="R114" s="317">
        <v>1.81</v>
      </c>
      <c r="S114" s="317">
        <v>41.34</v>
      </c>
      <c r="T114" s="317">
        <v>2.2799999999999998</v>
      </c>
      <c r="U114" s="317">
        <v>10.76</v>
      </c>
      <c r="V114" s="317">
        <v>1.1599999999999999</v>
      </c>
      <c r="W114" s="317">
        <v>-15.23</v>
      </c>
      <c r="X114" s="64"/>
      <c r="Y114" s="64"/>
      <c r="Z114" s="326"/>
      <c r="AA114" s="325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1:37" s="8" customFormat="1" ht="13.5" customHeight="1">
      <c r="A115" s="324" t="s">
        <v>509</v>
      </c>
      <c r="B115" s="323">
        <v>7.09</v>
      </c>
      <c r="C115" s="322">
        <v>60</v>
      </c>
      <c r="D115" s="322">
        <v>8</v>
      </c>
      <c r="E115" s="322">
        <v>8</v>
      </c>
      <c r="F115" s="322" t="s">
        <v>19</v>
      </c>
      <c r="G115" s="321">
        <v>9.0299999999999994</v>
      </c>
      <c r="H115" s="320">
        <v>1.77</v>
      </c>
      <c r="I115" s="320">
        <v>4.24</v>
      </c>
      <c r="J115" s="320">
        <v>2.5</v>
      </c>
      <c r="K115" s="320">
        <v>2.14</v>
      </c>
      <c r="L115" s="319" t="s">
        <v>329</v>
      </c>
      <c r="M115" s="318">
        <v>7.91</v>
      </c>
      <c r="N115" s="318">
        <v>0.23300000000000001</v>
      </c>
      <c r="O115" s="318">
        <v>32.89</v>
      </c>
      <c r="P115" s="317">
        <v>29.15</v>
      </c>
      <c r="Q115" s="317">
        <v>6.89</v>
      </c>
      <c r="R115" s="317">
        <v>1.8</v>
      </c>
      <c r="S115" s="317">
        <v>46.19</v>
      </c>
      <c r="T115" s="317">
        <v>2.2599999999999998</v>
      </c>
      <c r="U115" s="317">
        <v>12.11</v>
      </c>
      <c r="V115" s="317">
        <v>1.1599999999999999</v>
      </c>
      <c r="W115" s="317">
        <v>-17.04</v>
      </c>
      <c r="X115" s="64"/>
      <c r="Y115" s="64"/>
      <c r="Z115" s="326"/>
      <c r="AA115" s="325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1:37" s="8" customFormat="1" ht="13.5" customHeight="1">
      <c r="A116" s="324" t="s">
        <v>508</v>
      </c>
      <c r="B116" s="323">
        <v>8.69</v>
      </c>
      <c r="C116" s="322">
        <v>60</v>
      </c>
      <c r="D116" s="322">
        <v>10</v>
      </c>
      <c r="E116" s="322">
        <v>8</v>
      </c>
      <c r="F116" s="322" t="s">
        <v>19</v>
      </c>
      <c r="G116" s="321">
        <v>11.1</v>
      </c>
      <c r="H116" s="320">
        <v>1.85</v>
      </c>
      <c r="I116" s="320">
        <v>4.24</v>
      </c>
      <c r="J116" s="320">
        <v>2.61</v>
      </c>
      <c r="K116" s="320">
        <v>2.17</v>
      </c>
      <c r="L116" s="319" t="s">
        <v>9</v>
      </c>
      <c r="M116" s="318">
        <v>9.67</v>
      </c>
      <c r="N116" s="318">
        <v>0.23300000000000001</v>
      </c>
      <c r="O116" s="318">
        <v>26.83</v>
      </c>
      <c r="P116" s="317">
        <v>34.93</v>
      </c>
      <c r="Q116" s="317">
        <v>8.41</v>
      </c>
      <c r="R116" s="317">
        <v>1.78</v>
      </c>
      <c r="S116" s="317">
        <v>55.1</v>
      </c>
      <c r="T116" s="317">
        <v>2.23</v>
      </c>
      <c r="U116" s="317">
        <v>14.76</v>
      </c>
      <c r="V116" s="317">
        <v>1.1499999999999999</v>
      </c>
      <c r="W116" s="317">
        <v>-20.170000000000002</v>
      </c>
      <c r="X116" s="64"/>
      <c r="Y116" s="64"/>
      <c r="Z116" s="326"/>
      <c r="AA116" s="325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1:37" s="8" customFormat="1" ht="13.5" customHeight="1">
      <c r="A117" s="324" t="s">
        <v>507</v>
      </c>
      <c r="B117" s="323">
        <v>4.82</v>
      </c>
      <c r="C117" s="322">
        <v>63</v>
      </c>
      <c r="D117" s="322">
        <v>5</v>
      </c>
      <c r="E117" s="322">
        <v>9</v>
      </c>
      <c r="F117" s="322" t="s">
        <v>19</v>
      </c>
      <c r="G117" s="321">
        <v>6.14</v>
      </c>
      <c r="H117" s="320">
        <v>1.71</v>
      </c>
      <c r="I117" s="320">
        <v>4.45</v>
      </c>
      <c r="J117" s="320">
        <v>2.42</v>
      </c>
      <c r="K117" s="320">
        <v>2.21</v>
      </c>
      <c r="L117" s="319" t="s">
        <v>325</v>
      </c>
      <c r="M117" s="318">
        <v>5.24</v>
      </c>
      <c r="N117" s="318">
        <v>0.24399999999999999</v>
      </c>
      <c r="O117" s="318">
        <v>50.71</v>
      </c>
      <c r="P117" s="317">
        <v>22.42</v>
      </c>
      <c r="Q117" s="317">
        <v>4.88</v>
      </c>
      <c r="R117" s="317">
        <v>1.91</v>
      </c>
      <c r="S117" s="317">
        <v>35.61</v>
      </c>
      <c r="T117" s="317">
        <v>2.41</v>
      </c>
      <c r="U117" s="317">
        <v>9.24</v>
      </c>
      <c r="V117" s="317">
        <v>1.23</v>
      </c>
      <c r="W117" s="317">
        <v>-13.18</v>
      </c>
      <c r="X117" s="64"/>
      <c r="Y117" s="64"/>
      <c r="Z117" s="326"/>
      <c r="AA117" s="325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1:37" s="8" customFormat="1" ht="13.5" customHeight="1">
      <c r="A118" s="324" t="s">
        <v>506</v>
      </c>
      <c r="B118" s="323">
        <v>5.72</v>
      </c>
      <c r="C118" s="322">
        <v>63</v>
      </c>
      <c r="D118" s="322">
        <v>6</v>
      </c>
      <c r="E118" s="322">
        <v>9</v>
      </c>
      <c r="F118" s="322" t="s">
        <v>19</v>
      </c>
      <c r="G118" s="321">
        <v>7.29</v>
      </c>
      <c r="H118" s="320">
        <v>1.75</v>
      </c>
      <c r="I118" s="320">
        <v>4.45</v>
      </c>
      <c r="J118" s="320">
        <v>2.48</v>
      </c>
      <c r="K118" s="320">
        <v>2.21</v>
      </c>
      <c r="L118" s="319" t="s">
        <v>325</v>
      </c>
      <c r="M118" s="318">
        <v>6.21</v>
      </c>
      <c r="N118" s="318">
        <v>0.24399999999999999</v>
      </c>
      <c r="O118" s="318">
        <v>42.7</v>
      </c>
      <c r="P118" s="317">
        <v>26.44</v>
      </c>
      <c r="Q118" s="317">
        <v>5.82</v>
      </c>
      <c r="R118" s="317">
        <v>1.9</v>
      </c>
      <c r="S118" s="317">
        <v>41.99</v>
      </c>
      <c r="T118" s="317">
        <v>2.4</v>
      </c>
      <c r="U118" s="317">
        <v>10.89</v>
      </c>
      <c r="V118" s="317">
        <v>1.22</v>
      </c>
      <c r="W118" s="317">
        <v>-15.55</v>
      </c>
      <c r="X118" s="64"/>
      <c r="Y118" s="64"/>
      <c r="Z118" s="326"/>
      <c r="AA118" s="325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1:37" s="8" customFormat="1" ht="13.5" customHeight="1">
      <c r="A119" s="324" t="s">
        <v>505</v>
      </c>
      <c r="B119" s="323">
        <v>6.17</v>
      </c>
      <c r="C119" s="322">
        <v>63</v>
      </c>
      <c r="D119" s="322">
        <v>6.5</v>
      </c>
      <c r="E119" s="322">
        <v>9</v>
      </c>
      <c r="F119" s="322" t="s">
        <v>19</v>
      </c>
      <c r="G119" s="321">
        <v>7.85</v>
      </c>
      <c r="H119" s="320">
        <v>1.78</v>
      </c>
      <c r="I119" s="320">
        <v>4.45</v>
      </c>
      <c r="J119" s="320">
        <v>2.5099999999999998</v>
      </c>
      <c r="K119" s="320">
        <v>2.2200000000000002</v>
      </c>
      <c r="L119" s="319" t="s">
        <v>325</v>
      </c>
      <c r="M119" s="318">
        <v>6.68</v>
      </c>
      <c r="N119" s="318">
        <v>0.24399999999999999</v>
      </c>
      <c r="O119" s="318">
        <v>39.619999999999997</v>
      </c>
      <c r="P119" s="317">
        <v>28.37</v>
      </c>
      <c r="Q119" s="317">
        <v>6.27</v>
      </c>
      <c r="R119" s="317">
        <v>1.9</v>
      </c>
      <c r="S119" s="317">
        <v>45.06</v>
      </c>
      <c r="T119" s="317">
        <v>2.4</v>
      </c>
      <c r="U119" s="317">
        <v>11.69</v>
      </c>
      <c r="V119" s="317">
        <v>1.22</v>
      </c>
      <c r="W119" s="317">
        <v>-16.68</v>
      </c>
      <c r="X119" s="64"/>
      <c r="Y119" s="64"/>
      <c r="Z119" s="326"/>
      <c r="AA119" s="325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</row>
    <row r="120" spans="1:37" s="8" customFormat="1" ht="13.5" customHeight="1">
      <c r="A120" s="324" t="s">
        <v>504</v>
      </c>
      <c r="B120" s="323">
        <v>4.0199999999999996</v>
      </c>
      <c r="C120" s="322">
        <v>65</v>
      </c>
      <c r="D120" s="322">
        <v>4</v>
      </c>
      <c r="E120" s="322">
        <v>9</v>
      </c>
      <c r="F120" s="322" t="s">
        <v>19</v>
      </c>
      <c r="G120" s="321">
        <v>5.13</v>
      </c>
      <c r="H120" s="320">
        <v>1.71</v>
      </c>
      <c r="I120" s="320">
        <v>4.5999999999999996</v>
      </c>
      <c r="J120" s="320">
        <v>2.41</v>
      </c>
      <c r="K120" s="320">
        <v>2.2799999999999998</v>
      </c>
      <c r="L120" s="319" t="s">
        <v>325</v>
      </c>
      <c r="M120" s="318">
        <v>4.41</v>
      </c>
      <c r="N120" s="318">
        <v>0.252</v>
      </c>
      <c r="O120" s="318">
        <v>62.68</v>
      </c>
      <c r="P120" s="317">
        <v>20.09</v>
      </c>
      <c r="Q120" s="317">
        <v>4.1900000000000004</v>
      </c>
      <c r="R120" s="317">
        <v>1.98</v>
      </c>
      <c r="S120" s="317">
        <v>31.86</v>
      </c>
      <c r="T120" s="317">
        <v>2.4900000000000002</v>
      </c>
      <c r="U120" s="317">
        <v>8.32</v>
      </c>
      <c r="V120" s="317">
        <v>1.27</v>
      </c>
      <c r="W120" s="317">
        <v>-11.77</v>
      </c>
      <c r="X120" s="64"/>
      <c r="Y120" s="64"/>
      <c r="Z120" s="326"/>
      <c r="AA120" s="325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1:37" s="8" customFormat="1" ht="13.5" customHeight="1">
      <c r="A121" s="324" t="s">
        <v>503</v>
      </c>
      <c r="B121" s="323">
        <v>4.97</v>
      </c>
      <c r="C121" s="322">
        <v>65</v>
      </c>
      <c r="D121" s="322">
        <v>5</v>
      </c>
      <c r="E121" s="322">
        <v>9</v>
      </c>
      <c r="F121" s="322" t="s">
        <v>19</v>
      </c>
      <c r="G121" s="321">
        <v>6.34</v>
      </c>
      <c r="H121" s="320">
        <v>1.76</v>
      </c>
      <c r="I121" s="320">
        <v>4.5999999999999996</v>
      </c>
      <c r="J121" s="320">
        <v>2.4900000000000002</v>
      </c>
      <c r="K121" s="320">
        <v>2.2799999999999998</v>
      </c>
      <c r="L121" s="319" t="s">
        <v>325</v>
      </c>
      <c r="M121" s="318">
        <v>5.44</v>
      </c>
      <c r="N121" s="318">
        <v>0.252</v>
      </c>
      <c r="O121" s="318">
        <v>50.71</v>
      </c>
      <c r="P121" s="317">
        <v>24.74</v>
      </c>
      <c r="Q121" s="317">
        <v>5.22</v>
      </c>
      <c r="R121" s="317">
        <v>1.98</v>
      </c>
      <c r="S121" s="317">
        <v>39.29</v>
      </c>
      <c r="T121" s="317">
        <v>2.4900000000000002</v>
      </c>
      <c r="U121" s="317">
        <v>10.19</v>
      </c>
      <c r="V121" s="317">
        <v>1.27</v>
      </c>
      <c r="W121" s="317">
        <v>-14.55</v>
      </c>
      <c r="X121" s="64"/>
      <c r="Y121" s="64"/>
      <c r="Z121" s="326"/>
      <c r="AA121" s="325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1:37" s="8" customFormat="1" ht="13.5" customHeight="1">
      <c r="A122" s="324" t="s">
        <v>502</v>
      </c>
      <c r="B122" s="323">
        <v>5.91</v>
      </c>
      <c r="C122" s="322">
        <v>65</v>
      </c>
      <c r="D122" s="322">
        <v>6</v>
      </c>
      <c r="E122" s="322">
        <v>9</v>
      </c>
      <c r="F122" s="322" t="s">
        <v>19</v>
      </c>
      <c r="G122" s="321">
        <v>7.53</v>
      </c>
      <c r="H122" s="320">
        <v>1.8</v>
      </c>
      <c r="I122" s="320">
        <v>4.5999999999999996</v>
      </c>
      <c r="J122" s="320">
        <v>2.5499999999999998</v>
      </c>
      <c r="K122" s="320">
        <v>2.2799999999999998</v>
      </c>
      <c r="L122" s="319" t="s">
        <v>325</v>
      </c>
      <c r="M122" s="318">
        <v>6.45</v>
      </c>
      <c r="N122" s="318">
        <v>0.252</v>
      </c>
      <c r="O122" s="318">
        <v>42.7</v>
      </c>
      <c r="P122" s="317">
        <v>29.19</v>
      </c>
      <c r="Q122" s="317">
        <v>6.21</v>
      </c>
      <c r="R122" s="317">
        <v>1.97</v>
      </c>
      <c r="S122" s="317">
        <v>46.36</v>
      </c>
      <c r="T122" s="317">
        <v>2.48</v>
      </c>
      <c r="U122" s="317">
        <v>12.01</v>
      </c>
      <c r="V122" s="317">
        <v>1.26</v>
      </c>
      <c r="W122" s="317">
        <v>-17.170000000000002</v>
      </c>
      <c r="X122" s="64"/>
      <c r="Y122" s="64"/>
      <c r="Z122" s="326"/>
      <c r="AA122" s="325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1:37" s="8" customFormat="1" ht="13.5" customHeight="1">
      <c r="A123" s="324" t="s">
        <v>501</v>
      </c>
      <c r="B123" s="323">
        <v>6.83</v>
      </c>
      <c r="C123" s="322">
        <v>65</v>
      </c>
      <c r="D123" s="322">
        <v>7</v>
      </c>
      <c r="E123" s="322">
        <v>9</v>
      </c>
      <c r="F123" s="322" t="s">
        <v>19</v>
      </c>
      <c r="G123" s="321">
        <v>8.6999999999999993</v>
      </c>
      <c r="H123" s="320">
        <v>1.85</v>
      </c>
      <c r="I123" s="320">
        <v>4.5999999999999996</v>
      </c>
      <c r="J123" s="320">
        <v>2.61</v>
      </c>
      <c r="K123" s="320">
        <v>2.29</v>
      </c>
      <c r="L123" s="319" t="s">
        <v>325</v>
      </c>
      <c r="M123" s="318">
        <v>7.44</v>
      </c>
      <c r="N123" s="318">
        <v>0.252</v>
      </c>
      <c r="O123" s="318">
        <v>36.950000000000003</v>
      </c>
      <c r="P123" s="317">
        <v>33.43</v>
      </c>
      <c r="Q123" s="317">
        <v>7.18</v>
      </c>
      <c r="R123" s="317">
        <v>1.96</v>
      </c>
      <c r="S123" s="317">
        <v>53.08</v>
      </c>
      <c r="T123" s="317">
        <v>2.4700000000000002</v>
      </c>
      <c r="U123" s="317">
        <v>13.78</v>
      </c>
      <c r="V123" s="317">
        <v>1.26</v>
      </c>
      <c r="W123" s="317">
        <v>-19.649999999999999</v>
      </c>
      <c r="X123" s="64"/>
      <c r="Y123" s="64"/>
      <c r="Z123" s="326"/>
      <c r="AA123" s="325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1:37" s="8" customFormat="1" ht="13.5" customHeight="1">
      <c r="A124" s="324" t="s">
        <v>500</v>
      </c>
      <c r="B124" s="323">
        <v>7.73</v>
      </c>
      <c r="C124" s="322">
        <v>65</v>
      </c>
      <c r="D124" s="322">
        <v>8</v>
      </c>
      <c r="E124" s="322">
        <v>9</v>
      </c>
      <c r="F124" s="322" t="s">
        <v>19</v>
      </c>
      <c r="G124" s="321">
        <v>9.85</v>
      </c>
      <c r="H124" s="320">
        <v>1.89</v>
      </c>
      <c r="I124" s="320">
        <v>4.5999999999999996</v>
      </c>
      <c r="J124" s="320">
        <v>2.67</v>
      </c>
      <c r="K124" s="320">
        <v>2.31</v>
      </c>
      <c r="L124" s="319" t="s">
        <v>325</v>
      </c>
      <c r="M124" s="318">
        <v>8.41</v>
      </c>
      <c r="N124" s="318">
        <v>0.252</v>
      </c>
      <c r="O124" s="318">
        <v>32.64</v>
      </c>
      <c r="P124" s="317">
        <v>37.49</v>
      </c>
      <c r="Q124" s="317">
        <v>8.1300000000000008</v>
      </c>
      <c r="R124" s="317">
        <v>1.95</v>
      </c>
      <c r="S124" s="317">
        <v>59.46</v>
      </c>
      <c r="T124" s="317">
        <v>2.46</v>
      </c>
      <c r="U124" s="317">
        <v>15.52</v>
      </c>
      <c r="V124" s="317">
        <v>1.26</v>
      </c>
      <c r="W124" s="317">
        <v>-21.97</v>
      </c>
      <c r="X124" s="64"/>
      <c r="Y124" s="64"/>
      <c r="Z124" s="326"/>
      <c r="AA124" s="325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1:37" s="8" customFormat="1" ht="13.5" customHeight="1">
      <c r="A125" s="324" t="s">
        <v>499</v>
      </c>
      <c r="B125" s="323">
        <v>8.6199999999999992</v>
      </c>
      <c r="C125" s="322">
        <v>65</v>
      </c>
      <c r="D125" s="322">
        <v>9</v>
      </c>
      <c r="E125" s="322">
        <v>9</v>
      </c>
      <c r="F125" s="322" t="s">
        <v>19</v>
      </c>
      <c r="G125" s="321">
        <v>11</v>
      </c>
      <c r="H125" s="320">
        <v>1.93</v>
      </c>
      <c r="I125" s="320">
        <v>4.5999999999999996</v>
      </c>
      <c r="J125" s="320">
        <v>2.73</v>
      </c>
      <c r="K125" s="320">
        <v>2.3199999999999998</v>
      </c>
      <c r="L125" s="319" t="s">
        <v>325</v>
      </c>
      <c r="M125" s="318">
        <v>9.36</v>
      </c>
      <c r="N125" s="318">
        <v>0.252</v>
      </c>
      <c r="O125" s="318">
        <v>29.28</v>
      </c>
      <c r="P125" s="317">
        <v>41.37</v>
      </c>
      <c r="Q125" s="317">
        <v>9.0500000000000007</v>
      </c>
      <c r="R125" s="317">
        <v>1.94</v>
      </c>
      <c r="S125" s="317">
        <v>65.52</v>
      </c>
      <c r="T125" s="317">
        <v>2.44</v>
      </c>
      <c r="U125" s="317">
        <v>17.22</v>
      </c>
      <c r="V125" s="317">
        <v>1.25</v>
      </c>
      <c r="W125" s="317">
        <v>-24.15</v>
      </c>
      <c r="X125" s="64"/>
      <c r="Y125" s="64"/>
      <c r="Z125" s="326"/>
      <c r="AA125" s="325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1:37" s="8" customFormat="1" ht="13.5" customHeight="1">
      <c r="A126" s="324" t="s">
        <v>498</v>
      </c>
      <c r="B126" s="323">
        <v>9.49</v>
      </c>
      <c r="C126" s="322">
        <v>65</v>
      </c>
      <c r="D126" s="322">
        <v>10</v>
      </c>
      <c r="E126" s="322">
        <v>9</v>
      </c>
      <c r="F126" s="322" t="s">
        <v>19</v>
      </c>
      <c r="G126" s="321">
        <v>12.1</v>
      </c>
      <c r="H126" s="320">
        <v>1.97</v>
      </c>
      <c r="I126" s="320">
        <v>4.5999999999999996</v>
      </c>
      <c r="J126" s="320">
        <v>2.78</v>
      </c>
      <c r="K126" s="320">
        <v>2.34</v>
      </c>
      <c r="L126" s="319" t="s">
        <v>325</v>
      </c>
      <c r="M126" s="318">
        <v>10.3</v>
      </c>
      <c r="N126" s="318">
        <v>0.252</v>
      </c>
      <c r="O126" s="318">
        <v>26.59</v>
      </c>
      <c r="P126" s="317">
        <v>45.08</v>
      </c>
      <c r="Q126" s="317">
        <v>9.94</v>
      </c>
      <c r="R126" s="317">
        <v>1.93</v>
      </c>
      <c r="S126" s="317">
        <v>71.260000000000005</v>
      </c>
      <c r="T126" s="317">
        <v>2.4300000000000002</v>
      </c>
      <c r="U126" s="317">
        <v>18.91</v>
      </c>
      <c r="V126" s="317">
        <v>1.25</v>
      </c>
      <c r="W126" s="317">
        <v>-26.17</v>
      </c>
      <c r="X126" s="64"/>
      <c r="Y126" s="64"/>
      <c r="Z126" s="326"/>
      <c r="AA126" s="325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1:37" s="8" customFormat="1" ht="13.5" customHeight="1">
      <c r="A127" s="324" t="s">
        <v>497</v>
      </c>
      <c r="B127" s="323">
        <v>10.3</v>
      </c>
      <c r="C127" s="322">
        <v>65</v>
      </c>
      <c r="D127" s="322">
        <v>11</v>
      </c>
      <c r="E127" s="322">
        <v>9</v>
      </c>
      <c r="F127" s="322" t="s">
        <v>19</v>
      </c>
      <c r="G127" s="321">
        <v>13.2</v>
      </c>
      <c r="H127" s="320">
        <v>2</v>
      </c>
      <c r="I127" s="320">
        <v>4.5999999999999996</v>
      </c>
      <c r="J127" s="320">
        <v>2.83</v>
      </c>
      <c r="K127" s="320">
        <v>2.35</v>
      </c>
      <c r="L127" s="319" t="s">
        <v>325</v>
      </c>
      <c r="M127" s="318">
        <v>11.2</v>
      </c>
      <c r="N127" s="318">
        <v>0.252</v>
      </c>
      <c r="O127" s="318">
        <v>24.39</v>
      </c>
      <c r="P127" s="317">
        <v>48.64</v>
      </c>
      <c r="Q127" s="317">
        <v>10.82</v>
      </c>
      <c r="R127" s="317">
        <v>1.92</v>
      </c>
      <c r="S127" s="317">
        <v>76.69</v>
      </c>
      <c r="T127" s="317">
        <v>2.41</v>
      </c>
      <c r="U127" s="317">
        <v>20.58</v>
      </c>
      <c r="V127" s="317">
        <v>1.25</v>
      </c>
      <c r="W127" s="317">
        <v>-28.06</v>
      </c>
      <c r="X127" s="64"/>
      <c r="Y127" s="64"/>
      <c r="Z127" s="326"/>
      <c r="AA127" s="325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1:37" s="8" customFormat="1" ht="13.5" customHeight="1">
      <c r="A128" s="324" t="s">
        <v>496</v>
      </c>
      <c r="B128" s="323">
        <v>5.37</v>
      </c>
      <c r="C128" s="322">
        <v>70</v>
      </c>
      <c r="D128" s="322">
        <v>5</v>
      </c>
      <c r="E128" s="322">
        <v>9</v>
      </c>
      <c r="F128" s="322" t="s">
        <v>19</v>
      </c>
      <c r="G128" s="321">
        <v>6.84</v>
      </c>
      <c r="H128" s="320">
        <v>1.88</v>
      </c>
      <c r="I128" s="320">
        <v>4.95</v>
      </c>
      <c r="J128" s="320">
        <v>2.66</v>
      </c>
      <c r="K128" s="320">
        <v>2.46</v>
      </c>
      <c r="L128" s="319" t="s">
        <v>325</v>
      </c>
      <c r="M128" s="318">
        <v>5.94</v>
      </c>
      <c r="N128" s="318">
        <v>0.27200000000000002</v>
      </c>
      <c r="O128" s="318">
        <v>50.73</v>
      </c>
      <c r="P128" s="317">
        <v>31.24</v>
      </c>
      <c r="Q128" s="317">
        <v>6.1</v>
      </c>
      <c r="R128" s="317">
        <v>2.14</v>
      </c>
      <c r="S128" s="317">
        <v>49.61</v>
      </c>
      <c r="T128" s="317">
        <v>2.69</v>
      </c>
      <c r="U128" s="317">
        <v>12.86</v>
      </c>
      <c r="V128" s="317">
        <v>1.37</v>
      </c>
      <c r="W128" s="317">
        <v>-18.37</v>
      </c>
      <c r="X128" s="64"/>
      <c r="Y128" s="64"/>
      <c r="Z128" s="326"/>
      <c r="AA128" s="325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1:37" s="8" customFormat="1" ht="13.5" customHeight="1">
      <c r="A129" s="324" t="s">
        <v>495</v>
      </c>
      <c r="B129" s="323">
        <v>6.38</v>
      </c>
      <c r="C129" s="322">
        <v>70</v>
      </c>
      <c r="D129" s="322">
        <v>6</v>
      </c>
      <c r="E129" s="322">
        <v>9</v>
      </c>
      <c r="F129" s="322" t="s">
        <v>19</v>
      </c>
      <c r="G129" s="321">
        <v>8.1300000000000008</v>
      </c>
      <c r="H129" s="320">
        <v>1.93</v>
      </c>
      <c r="I129" s="320">
        <v>4.95</v>
      </c>
      <c r="J129" s="320">
        <v>2.73</v>
      </c>
      <c r="K129" s="320">
        <v>2.46</v>
      </c>
      <c r="L129" s="319" t="s">
        <v>325</v>
      </c>
      <c r="M129" s="318">
        <v>7.05</v>
      </c>
      <c r="N129" s="318">
        <v>0.27200000000000002</v>
      </c>
      <c r="O129" s="318">
        <v>42.68</v>
      </c>
      <c r="P129" s="317">
        <v>36.880000000000003</v>
      </c>
      <c r="Q129" s="317">
        <v>7.27</v>
      </c>
      <c r="R129" s="317">
        <v>2.13</v>
      </c>
      <c r="S129" s="317">
        <v>58.6</v>
      </c>
      <c r="T129" s="317">
        <v>2.69</v>
      </c>
      <c r="U129" s="317">
        <v>15.16</v>
      </c>
      <c r="V129" s="317">
        <v>1.37</v>
      </c>
      <c r="W129" s="317">
        <v>-21.72</v>
      </c>
      <c r="X129" s="64"/>
      <c r="Y129" s="64"/>
      <c r="Z129" s="326"/>
      <c r="AA129" s="325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1:37" s="8" customFormat="1" ht="13.5" customHeight="1">
      <c r="A130" s="324" t="s">
        <v>494</v>
      </c>
      <c r="B130" s="323">
        <v>7.38</v>
      </c>
      <c r="C130" s="322">
        <v>70</v>
      </c>
      <c r="D130" s="322">
        <v>7</v>
      </c>
      <c r="E130" s="322">
        <v>9</v>
      </c>
      <c r="F130" s="322" t="s">
        <v>19</v>
      </c>
      <c r="G130" s="321">
        <v>9.4</v>
      </c>
      <c r="H130" s="320">
        <v>1.97</v>
      </c>
      <c r="I130" s="320">
        <v>4.95</v>
      </c>
      <c r="J130" s="320">
        <v>2.79</v>
      </c>
      <c r="K130" s="320">
        <v>2.4700000000000002</v>
      </c>
      <c r="L130" s="319" t="s">
        <v>325</v>
      </c>
      <c r="M130" s="318">
        <v>8.14</v>
      </c>
      <c r="N130" s="318">
        <v>0.27200000000000002</v>
      </c>
      <c r="O130" s="318">
        <v>36.909999999999997</v>
      </c>
      <c r="P130" s="317">
        <v>42.3</v>
      </c>
      <c r="Q130" s="317">
        <v>8.41</v>
      </c>
      <c r="R130" s="317">
        <v>2.12</v>
      </c>
      <c r="S130" s="317">
        <v>67.19</v>
      </c>
      <c r="T130" s="317">
        <v>2.67</v>
      </c>
      <c r="U130" s="317">
        <v>17.41</v>
      </c>
      <c r="V130" s="317">
        <v>1.36</v>
      </c>
      <c r="W130" s="317">
        <v>-24.89</v>
      </c>
      <c r="X130" s="64"/>
      <c r="Y130" s="64"/>
      <c r="Z130" s="326"/>
      <c r="AA130" s="325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1:37" s="8" customFormat="1" ht="13.5" customHeight="1">
      <c r="A131" s="324" t="s">
        <v>493</v>
      </c>
      <c r="B131" s="323">
        <v>8.3699999999999992</v>
      </c>
      <c r="C131" s="322">
        <v>70</v>
      </c>
      <c r="D131" s="322">
        <v>8</v>
      </c>
      <c r="E131" s="322">
        <v>10</v>
      </c>
      <c r="F131" s="322" t="s">
        <v>19</v>
      </c>
      <c r="G131" s="321">
        <v>10.7</v>
      </c>
      <c r="H131" s="320">
        <v>2.0099999999999998</v>
      </c>
      <c r="I131" s="320">
        <v>4.95</v>
      </c>
      <c r="J131" s="320">
        <v>2.84</v>
      </c>
      <c r="K131" s="320">
        <v>2.4700000000000002</v>
      </c>
      <c r="L131" s="319" t="s">
        <v>325</v>
      </c>
      <c r="M131" s="318">
        <v>9.23</v>
      </c>
      <c r="N131" s="318">
        <v>0.27100000000000002</v>
      </c>
      <c r="O131" s="318">
        <v>32.409999999999997</v>
      </c>
      <c r="P131" s="317">
        <v>47.27</v>
      </c>
      <c r="Q131" s="317">
        <v>9.4600000000000009</v>
      </c>
      <c r="R131" s="317">
        <v>2.1</v>
      </c>
      <c r="S131" s="317">
        <v>75.010000000000005</v>
      </c>
      <c r="T131" s="317">
        <v>2.65</v>
      </c>
      <c r="U131" s="317">
        <v>19.52</v>
      </c>
      <c r="V131" s="317">
        <v>1.35</v>
      </c>
      <c r="W131" s="317">
        <v>-27.75</v>
      </c>
      <c r="X131" s="64"/>
      <c r="Y131" s="64"/>
      <c r="Z131" s="326"/>
      <c r="AA131" s="325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1:37" s="8" customFormat="1" ht="13.5" customHeight="1">
      <c r="A132" s="324" t="s">
        <v>492</v>
      </c>
      <c r="B132" s="323">
        <v>9.32</v>
      </c>
      <c r="C132" s="322">
        <v>70</v>
      </c>
      <c r="D132" s="322">
        <v>9</v>
      </c>
      <c r="E132" s="322">
        <v>9</v>
      </c>
      <c r="F132" s="322" t="s">
        <v>19</v>
      </c>
      <c r="G132" s="321">
        <v>11.9</v>
      </c>
      <c r="H132" s="320">
        <v>2.0499999999999998</v>
      </c>
      <c r="I132" s="320">
        <v>4.95</v>
      </c>
      <c r="J132" s="320">
        <v>2.9</v>
      </c>
      <c r="K132" s="320">
        <v>2.5</v>
      </c>
      <c r="L132" s="319" t="s">
        <v>325</v>
      </c>
      <c r="M132" s="318">
        <v>10.3</v>
      </c>
      <c r="N132" s="318">
        <v>0.27200000000000002</v>
      </c>
      <c r="O132" s="318">
        <v>29.2</v>
      </c>
      <c r="P132" s="317">
        <v>52.47</v>
      </c>
      <c r="Q132" s="317">
        <v>10.6</v>
      </c>
      <c r="R132" s="317">
        <v>2.1</v>
      </c>
      <c r="S132" s="317">
        <v>83.18</v>
      </c>
      <c r="T132" s="317">
        <v>2.65</v>
      </c>
      <c r="U132" s="317">
        <v>21.76</v>
      </c>
      <c r="V132" s="317">
        <v>1.35</v>
      </c>
      <c r="W132" s="317">
        <v>-30.71</v>
      </c>
      <c r="X132" s="64"/>
      <c r="Y132" s="64"/>
      <c r="Z132" s="326"/>
      <c r="AA132" s="325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1:37" s="8" customFormat="1" ht="13.5" customHeight="1">
      <c r="A133" s="324" t="s">
        <v>491</v>
      </c>
      <c r="B133" s="323">
        <v>10.3</v>
      </c>
      <c r="C133" s="322">
        <v>70</v>
      </c>
      <c r="D133" s="322">
        <v>10</v>
      </c>
      <c r="E133" s="322">
        <v>9</v>
      </c>
      <c r="F133" s="322" t="s">
        <v>19</v>
      </c>
      <c r="G133" s="321">
        <v>13.1</v>
      </c>
      <c r="H133" s="320">
        <v>2.09</v>
      </c>
      <c r="I133" s="320">
        <v>4.95</v>
      </c>
      <c r="J133" s="320">
        <v>2.96</v>
      </c>
      <c r="K133" s="320">
        <v>2.5099999999999998</v>
      </c>
      <c r="L133" s="319" t="s">
        <v>325</v>
      </c>
      <c r="M133" s="318">
        <v>11.3</v>
      </c>
      <c r="N133" s="318">
        <v>0.27200000000000002</v>
      </c>
      <c r="O133" s="318">
        <v>26.5</v>
      </c>
      <c r="P133" s="317">
        <v>57.24</v>
      </c>
      <c r="Q133" s="317">
        <v>11.66</v>
      </c>
      <c r="R133" s="317">
        <v>2.09</v>
      </c>
      <c r="S133" s="317">
        <v>90.6</v>
      </c>
      <c r="T133" s="317">
        <v>2.63</v>
      </c>
      <c r="U133" s="317">
        <v>23.88</v>
      </c>
      <c r="V133" s="317">
        <v>1.35</v>
      </c>
      <c r="W133" s="317">
        <v>-33.36</v>
      </c>
      <c r="X133" s="64"/>
      <c r="Y133" s="64"/>
      <c r="Z133" s="326"/>
      <c r="AA133" s="325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1:37" s="8" customFormat="1" ht="13.5" customHeight="1">
      <c r="A134" s="324" t="s">
        <v>490</v>
      </c>
      <c r="B134" s="323">
        <v>4.6500000000000004</v>
      </c>
      <c r="C134" s="322">
        <v>75</v>
      </c>
      <c r="D134" s="322">
        <v>4</v>
      </c>
      <c r="E134" s="322">
        <v>9</v>
      </c>
      <c r="F134" s="322" t="s">
        <v>19</v>
      </c>
      <c r="G134" s="321">
        <v>5.93</v>
      </c>
      <c r="H134" s="320">
        <v>1.96</v>
      </c>
      <c r="I134" s="320">
        <v>5.3</v>
      </c>
      <c r="J134" s="320">
        <v>2.76</v>
      </c>
      <c r="K134" s="320">
        <v>2.63</v>
      </c>
      <c r="L134" s="319" t="s">
        <v>325</v>
      </c>
      <c r="M134" s="318">
        <v>5.21</v>
      </c>
      <c r="N134" s="318">
        <v>0.29199999999999998</v>
      </c>
      <c r="O134" s="318">
        <v>62.82</v>
      </c>
      <c r="P134" s="317">
        <v>31.43</v>
      </c>
      <c r="Q134" s="317">
        <v>5.67</v>
      </c>
      <c r="R134" s="317">
        <v>2.2999999999999998</v>
      </c>
      <c r="S134" s="317">
        <v>49.85</v>
      </c>
      <c r="T134" s="317">
        <v>2.9</v>
      </c>
      <c r="U134" s="317">
        <v>13.01</v>
      </c>
      <c r="V134" s="317">
        <v>1.48</v>
      </c>
      <c r="W134" s="317">
        <v>-18.420000000000002</v>
      </c>
      <c r="X134" s="64"/>
      <c r="Y134" s="64"/>
      <c r="Z134" s="326"/>
      <c r="AA134" s="325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1:37" s="8" customFormat="1" ht="13.5" customHeight="1">
      <c r="A135" s="324" t="s">
        <v>489</v>
      </c>
      <c r="B135" s="323">
        <v>5.76</v>
      </c>
      <c r="C135" s="322">
        <v>75</v>
      </c>
      <c r="D135" s="322">
        <v>5</v>
      </c>
      <c r="E135" s="322">
        <v>9</v>
      </c>
      <c r="F135" s="322" t="s">
        <v>19</v>
      </c>
      <c r="G135" s="321">
        <v>7.34</v>
      </c>
      <c r="H135" s="320">
        <v>2.0099999999999998</v>
      </c>
      <c r="I135" s="320">
        <v>5.3</v>
      </c>
      <c r="J135" s="320">
        <v>2.84</v>
      </c>
      <c r="K135" s="320">
        <v>2.63</v>
      </c>
      <c r="L135" s="319" t="s">
        <v>325</v>
      </c>
      <c r="M135" s="318">
        <v>6.44</v>
      </c>
      <c r="N135" s="318">
        <v>0.29199999999999998</v>
      </c>
      <c r="O135" s="318">
        <v>50.75</v>
      </c>
      <c r="P135" s="317">
        <v>38.770000000000003</v>
      </c>
      <c r="Q135" s="317">
        <v>7.06</v>
      </c>
      <c r="R135" s="317">
        <v>2.2999999999999998</v>
      </c>
      <c r="S135" s="317">
        <v>61.59</v>
      </c>
      <c r="T135" s="317">
        <v>2.9</v>
      </c>
      <c r="U135" s="317">
        <v>15.96</v>
      </c>
      <c r="V135" s="317">
        <v>1.47</v>
      </c>
      <c r="W135" s="317">
        <v>-22.82</v>
      </c>
      <c r="X135" s="64"/>
      <c r="Y135" s="64"/>
      <c r="Z135" s="326"/>
      <c r="AA135" s="325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1:37" s="8" customFormat="1" ht="13.5" customHeight="1">
      <c r="A136" s="324" t="s">
        <v>488</v>
      </c>
      <c r="B136" s="323">
        <v>6.85</v>
      </c>
      <c r="C136" s="322">
        <v>75</v>
      </c>
      <c r="D136" s="322">
        <v>6</v>
      </c>
      <c r="E136" s="322">
        <v>9</v>
      </c>
      <c r="F136" s="322" t="s">
        <v>19</v>
      </c>
      <c r="G136" s="321">
        <v>8.73</v>
      </c>
      <c r="H136" s="320">
        <v>2.0499999999999998</v>
      </c>
      <c r="I136" s="320">
        <v>5.3</v>
      </c>
      <c r="J136" s="320">
        <v>2.9</v>
      </c>
      <c r="K136" s="320">
        <v>2.64</v>
      </c>
      <c r="L136" s="319" t="s">
        <v>325</v>
      </c>
      <c r="M136" s="318">
        <v>7.65</v>
      </c>
      <c r="N136" s="318">
        <v>0.29199999999999998</v>
      </c>
      <c r="O136" s="318">
        <v>42.66</v>
      </c>
      <c r="P136" s="317">
        <v>45.83</v>
      </c>
      <c r="Q136" s="317">
        <v>8.41</v>
      </c>
      <c r="R136" s="317">
        <v>2.29</v>
      </c>
      <c r="S136" s="317">
        <v>72.84</v>
      </c>
      <c r="T136" s="317">
        <v>2.89</v>
      </c>
      <c r="U136" s="317">
        <v>18.82</v>
      </c>
      <c r="V136" s="317">
        <v>1.47</v>
      </c>
      <c r="W136" s="317">
        <v>-27.01</v>
      </c>
      <c r="X136" s="64"/>
      <c r="Y136" s="64"/>
      <c r="Z136" s="326"/>
      <c r="AA136" s="325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1:37" s="8" customFormat="1" ht="13.5" customHeight="1">
      <c r="A137" s="324" t="s">
        <v>487</v>
      </c>
      <c r="B137" s="323">
        <v>7.93</v>
      </c>
      <c r="C137" s="322">
        <v>75</v>
      </c>
      <c r="D137" s="322">
        <v>7</v>
      </c>
      <c r="E137" s="322">
        <v>9</v>
      </c>
      <c r="F137" s="322" t="s">
        <v>19</v>
      </c>
      <c r="G137" s="321">
        <v>10.1</v>
      </c>
      <c r="H137" s="320">
        <v>2.1</v>
      </c>
      <c r="I137" s="320">
        <v>5.3</v>
      </c>
      <c r="J137" s="320">
        <v>2.96</v>
      </c>
      <c r="K137" s="320">
        <v>2.65</v>
      </c>
      <c r="L137" s="319" t="s">
        <v>325</v>
      </c>
      <c r="M137" s="318">
        <v>8.84</v>
      </c>
      <c r="N137" s="318">
        <v>0.29199999999999998</v>
      </c>
      <c r="O137" s="318">
        <v>36.880000000000003</v>
      </c>
      <c r="P137" s="317">
        <v>52.61</v>
      </c>
      <c r="Q137" s="317">
        <v>9.74</v>
      </c>
      <c r="R137" s="317">
        <v>2.2799999999999998</v>
      </c>
      <c r="S137" s="317">
        <v>83.6</v>
      </c>
      <c r="T137" s="317">
        <v>2.88</v>
      </c>
      <c r="U137" s="317">
        <v>21.62</v>
      </c>
      <c r="V137" s="317">
        <v>1.46</v>
      </c>
      <c r="W137" s="317">
        <v>-30.99</v>
      </c>
      <c r="X137" s="64"/>
      <c r="Y137" s="64"/>
      <c r="Z137" s="326"/>
      <c r="AA137" s="325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1:37" s="8" customFormat="1" ht="13.5" customHeight="1">
      <c r="A138" s="324" t="s">
        <v>486</v>
      </c>
      <c r="B138" s="323">
        <v>8.99</v>
      </c>
      <c r="C138" s="322">
        <v>75</v>
      </c>
      <c r="D138" s="322">
        <v>8</v>
      </c>
      <c r="E138" s="322">
        <v>9</v>
      </c>
      <c r="F138" s="322" t="s">
        <v>19</v>
      </c>
      <c r="G138" s="321">
        <v>11.4</v>
      </c>
      <c r="H138" s="320">
        <v>2.14</v>
      </c>
      <c r="I138" s="320">
        <v>5.3</v>
      </c>
      <c r="J138" s="320">
        <v>3.02</v>
      </c>
      <c r="K138" s="320">
        <v>2.66</v>
      </c>
      <c r="L138" s="319" t="s">
        <v>325</v>
      </c>
      <c r="M138" s="318">
        <v>10</v>
      </c>
      <c r="N138" s="318">
        <v>0.29199999999999998</v>
      </c>
      <c r="O138" s="318">
        <v>32.53</v>
      </c>
      <c r="P138" s="317">
        <v>59.13</v>
      </c>
      <c r="Q138" s="317">
        <v>11.03</v>
      </c>
      <c r="R138" s="317">
        <v>2.27</v>
      </c>
      <c r="S138" s="317">
        <v>93.91</v>
      </c>
      <c r="T138" s="317">
        <v>2.86</v>
      </c>
      <c r="U138" s="317">
        <v>24.35</v>
      </c>
      <c r="V138" s="317">
        <v>1.46</v>
      </c>
      <c r="W138" s="317">
        <v>-34.78</v>
      </c>
      <c r="X138" s="64"/>
      <c r="Y138" s="64"/>
      <c r="Z138" s="326"/>
      <c r="AA138" s="325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1:37" s="8" customFormat="1" ht="13.5" customHeight="1">
      <c r="A139" s="324" t="s">
        <v>485</v>
      </c>
      <c r="B139" s="323">
        <v>10</v>
      </c>
      <c r="C139" s="322">
        <v>75</v>
      </c>
      <c r="D139" s="322">
        <v>9</v>
      </c>
      <c r="E139" s="322">
        <v>9</v>
      </c>
      <c r="F139" s="322" t="s">
        <v>19</v>
      </c>
      <c r="G139" s="321">
        <v>12.8</v>
      </c>
      <c r="H139" s="320">
        <v>2.1800000000000002</v>
      </c>
      <c r="I139" s="320">
        <v>5.3</v>
      </c>
      <c r="J139" s="320">
        <v>3.08</v>
      </c>
      <c r="K139" s="320">
        <v>2.67</v>
      </c>
      <c r="L139" s="319" t="s">
        <v>325</v>
      </c>
      <c r="M139" s="318">
        <v>11.2</v>
      </c>
      <c r="N139" s="318">
        <v>0.29199999999999998</v>
      </c>
      <c r="O139" s="318">
        <v>29.14</v>
      </c>
      <c r="P139" s="317">
        <v>65.400000000000006</v>
      </c>
      <c r="Q139" s="317">
        <v>12.29</v>
      </c>
      <c r="R139" s="317">
        <v>2.2599999999999998</v>
      </c>
      <c r="S139" s="317">
        <v>103.8</v>
      </c>
      <c r="T139" s="317">
        <v>2.85</v>
      </c>
      <c r="U139" s="317">
        <v>27.03</v>
      </c>
      <c r="V139" s="317">
        <v>1.45</v>
      </c>
      <c r="W139" s="317">
        <v>-38.36</v>
      </c>
      <c r="X139" s="64"/>
      <c r="Y139" s="64"/>
      <c r="Z139" s="326"/>
      <c r="AA139" s="325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</row>
    <row r="140" spans="1:37" s="8" customFormat="1" ht="13.5" customHeight="1">
      <c r="A140" s="324" t="s">
        <v>484</v>
      </c>
      <c r="B140" s="323">
        <v>11.1</v>
      </c>
      <c r="C140" s="322">
        <v>75</v>
      </c>
      <c r="D140" s="322">
        <v>10</v>
      </c>
      <c r="E140" s="322">
        <v>9</v>
      </c>
      <c r="F140" s="322" t="s">
        <v>19</v>
      </c>
      <c r="G140" s="321">
        <v>14.1</v>
      </c>
      <c r="H140" s="320">
        <v>2.2200000000000002</v>
      </c>
      <c r="I140" s="320">
        <v>5.3</v>
      </c>
      <c r="J140" s="320">
        <v>3.13</v>
      </c>
      <c r="K140" s="320">
        <v>2.69</v>
      </c>
      <c r="L140" s="319" t="s">
        <v>325</v>
      </c>
      <c r="M140" s="318">
        <v>12.3</v>
      </c>
      <c r="N140" s="318">
        <v>0.29199999999999998</v>
      </c>
      <c r="O140" s="318">
        <v>26.43</v>
      </c>
      <c r="P140" s="317">
        <v>71.430000000000007</v>
      </c>
      <c r="Q140" s="317">
        <v>13.52</v>
      </c>
      <c r="R140" s="317">
        <v>2.25</v>
      </c>
      <c r="S140" s="317">
        <v>113.2</v>
      </c>
      <c r="T140" s="317">
        <v>2.83</v>
      </c>
      <c r="U140" s="317">
        <v>29.68</v>
      </c>
      <c r="V140" s="317">
        <v>1.45</v>
      </c>
      <c r="W140" s="317">
        <v>-41.75</v>
      </c>
      <c r="X140" s="64"/>
      <c r="Y140" s="64"/>
      <c r="Z140" s="326"/>
      <c r="AA140" s="325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1:37" s="8" customFormat="1" ht="13.5" customHeight="1">
      <c r="A141" s="324" t="s">
        <v>483</v>
      </c>
      <c r="B141" s="323">
        <v>6.17</v>
      </c>
      <c r="C141" s="322">
        <v>80</v>
      </c>
      <c r="D141" s="322">
        <v>5</v>
      </c>
      <c r="E141" s="322">
        <v>10</v>
      </c>
      <c r="F141" s="322" t="s">
        <v>19</v>
      </c>
      <c r="G141" s="321">
        <v>7.86</v>
      </c>
      <c r="H141" s="320">
        <v>2.12</v>
      </c>
      <c r="I141" s="320">
        <v>5.66</v>
      </c>
      <c r="J141" s="320">
        <v>3</v>
      </c>
      <c r="K141" s="320">
        <v>2.81</v>
      </c>
      <c r="L141" s="319" t="s">
        <v>325</v>
      </c>
      <c r="M141" s="318">
        <v>6.96</v>
      </c>
      <c r="N141" s="318">
        <v>0.311</v>
      </c>
      <c r="O141" s="318">
        <v>50.49</v>
      </c>
      <c r="P141" s="317">
        <v>47.14</v>
      </c>
      <c r="Q141" s="317">
        <v>8.02</v>
      </c>
      <c r="R141" s="317">
        <v>2.4500000000000002</v>
      </c>
      <c r="S141" s="317">
        <v>74.83</v>
      </c>
      <c r="T141" s="317">
        <v>3.09</v>
      </c>
      <c r="U141" s="317">
        <v>19.45</v>
      </c>
      <c r="V141" s="317">
        <v>1.57</v>
      </c>
      <c r="W141" s="317">
        <v>-27.69</v>
      </c>
      <c r="X141" s="64"/>
      <c r="Y141" s="64"/>
      <c r="Z141" s="326"/>
      <c r="AA141" s="325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1:37" s="8" customFormat="1" ht="13.5" customHeight="1">
      <c r="A142" s="324" t="s">
        <v>482</v>
      </c>
      <c r="B142" s="323">
        <v>7.34</v>
      </c>
      <c r="C142" s="322">
        <v>80</v>
      </c>
      <c r="D142" s="322">
        <v>6</v>
      </c>
      <c r="E142" s="322">
        <v>10</v>
      </c>
      <c r="F142" s="322" t="s">
        <v>19</v>
      </c>
      <c r="G142" s="321">
        <v>9.35</v>
      </c>
      <c r="H142" s="320">
        <v>2.17</v>
      </c>
      <c r="I142" s="320">
        <v>5.66</v>
      </c>
      <c r="J142" s="320">
        <v>3.07</v>
      </c>
      <c r="K142" s="320">
        <v>2.81</v>
      </c>
      <c r="L142" s="319" t="s">
        <v>325</v>
      </c>
      <c r="M142" s="318">
        <v>8.27</v>
      </c>
      <c r="N142" s="318">
        <v>0.311</v>
      </c>
      <c r="O142" s="318">
        <v>42.44</v>
      </c>
      <c r="P142" s="317">
        <v>55.82</v>
      </c>
      <c r="Q142" s="317">
        <v>9.57</v>
      </c>
      <c r="R142" s="317">
        <v>2.44</v>
      </c>
      <c r="S142" s="317">
        <v>88.69</v>
      </c>
      <c r="T142" s="317">
        <v>3.08</v>
      </c>
      <c r="U142" s="317">
        <v>22.96</v>
      </c>
      <c r="V142" s="317">
        <v>1.57</v>
      </c>
      <c r="W142" s="317">
        <v>-32.869999999999997</v>
      </c>
      <c r="X142" s="64"/>
      <c r="Y142" s="64"/>
      <c r="Z142" s="326"/>
      <c r="AA142" s="325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1:37" s="8" customFormat="1" ht="13.5" customHeight="1">
      <c r="A143" s="324" t="s">
        <v>481</v>
      </c>
      <c r="B143" s="323">
        <v>8.49</v>
      </c>
      <c r="C143" s="322">
        <v>80</v>
      </c>
      <c r="D143" s="322">
        <v>7</v>
      </c>
      <c r="E143" s="322">
        <v>10</v>
      </c>
      <c r="F143" s="322" t="s">
        <v>19</v>
      </c>
      <c r="G143" s="321">
        <v>10.8</v>
      </c>
      <c r="H143" s="320">
        <v>2.21</v>
      </c>
      <c r="I143" s="320">
        <v>5.66</v>
      </c>
      <c r="J143" s="320">
        <v>3.13</v>
      </c>
      <c r="K143" s="320">
        <v>2.82</v>
      </c>
      <c r="L143" s="319" t="s">
        <v>325</v>
      </c>
      <c r="M143" s="318">
        <v>9.56</v>
      </c>
      <c r="N143" s="318">
        <v>0.311</v>
      </c>
      <c r="O143" s="318">
        <v>36.67</v>
      </c>
      <c r="P143" s="317">
        <v>64.19</v>
      </c>
      <c r="Q143" s="317">
        <v>11.09</v>
      </c>
      <c r="R143" s="317">
        <v>2.44</v>
      </c>
      <c r="S143" s="317">
        <v>102</v>
      </c>
      <c r="T143" s="317">
        <v>3.07</v>
      </c>
      <c r="U143" s="317">
        <v>26.38</v>
      </c>
      <c r="V143" s="317">
        <v>1.56</v>
      </c>
      <c r="W143" s="317">
        <v>-37.81</v>
      </c>
      <c r="X143" s="64"/>
      <c r="Y143" s="64"/>
      <c r="Z143" s="326"/>
      <c r="AA143" s="325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1:37" s="8" customFormat="1" ht="13.5" customHeight="1">
      <c r="A144" s="324" t="s">
        <v>480</v>
      </c>
      <c r="B144" s="323">
        <v>9.6300000000000008</v>
      </c>
      <c r="C144" s="322">
        <v>80</v>
      </c>
      <c r="D144" s="322">
        <v>8</v>
      </c>
      <c r="E144" s="322">
        <v>10</v>
      </c>
      <c r="F144" s="322" t="s">
        <v>19</v>
      </c>
      <c r="G144" s="321">
        <v>12.3</v>
      </c>
      <c r="H144" s="320">
        <v>2.2599999999999998</v>
      </c>
      <c r="I144" s="320">
        <v>5.66</v>
      </c>
      <c r="J144" s="320">
        <v>3.19</v>
      </c>
      <c r="K144" s="320">
        <v>2.83</v>
      </c>
      <c r="L144" s="319" t="s">
        <v>325</v>
      </c>
      <c r="M144" s="318">
        <v>10.8</v>
      </c>
      <c r="N144" s="318">
        <v>0.311</v>
      </c>
      <c r="O144" s="318">
        <v>32.340000000000003</v>
      </c>
      <c r="P144" s="317">
        <v>72.25</v>
      </c>
      <c r="Q144" s="317">
        <v>12.58</v>
      </c>
      <c r="R144" s="317">
        <v>2.4300000000000002</v>
      </c>
      <c r="S144" s="317">
        <v>114.8</v>
      </c>
      <c r="T144" s="317">
        <v>3.06</v>
      </c>
      <c r="U144" s="317">
        <v>29.72</v>
      </c>
      <c r="V144" s="317">
        <v>1.56</v>
      </c>
      <c r="W144" s="317">
        <v>-42.52</v>
      </c>
      <c r="X144" s="64"/>
      <c r="Y144" s="64"/>
      <c r="Z144" s="326"/>
      <c r="AA144" s="325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1:37" s="8" customFormat="1" ht="13.5" customHeight="1">
      <c r="A145" s="324" t="s">
        <v>479</v>
      </c>
      <c r="B145" s="323">
        <v>10.8</v>
      </c>
      <c r="C145" s="322">
        <v>80</v>
      </c>
      <c r="D145" s="322">
        <v>9</v>
      </c>
      <c r="E145" s="322">
        <v>10</v>
      </c>
      <c r="F145" s="322" t="s">
        <v>19</v>
      </c>
      <c r="G145" s="321">
        <v>13.7</v>
      </c>
      <c r="H145" s="320">
        <v>2.2999999999999998</v>
      </c>
      <c r="I145" s="320">
        <v>5.66</v>
      </c>
      <c r="J145" s="320">
        <v>3.25</v>
      </c>
      <c r="K145" s="320">
        <v>2.84</v>
      </c>
      <c r="L145" s="319" t="s">
        <v>325</v>
      </c>
      <c r="M145" s="318">
        <v>12.1</v>
      </c>
      <c r="N145" s="318">
        <v>0.311</v>
      </c>
      <c r="O145" s="318">
        <v>28.96</v>
      </c>
      <c r="P145" s="317">
        <v>80.010000000000005</v>
      </c>
      <c r="Q145" s="317">
        <v>14.03</v>
      </c>
      <c r="R145" s="317">
        <v>2.42</v>
      </c>
      <c r="S145" s="317">
        <v>127</v>
      </c>
      <c r="T145" s="317">
        <v>3.05</v>
      </c>
      <c r="U145" s="317">
        <v>33.01</v>
      </c>
      <c r="V145" s="317">
        <v>1.55</v>
      </c>
      <c r="W145" s="317">
        <v>-47.01</v>
      </c>
      <c r="X145" s="64"/>
      <c r="Y145" s="64"/>
      <c r="Z145" s="326"/>
      <c r="AA145" s="325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1:37" s="8" customFormat="1" ht="13.5" customHeight="1">
      <c r="A146" s="324" t="s">
        <v>478</v>
      </c>
      <c r="B146" s="323">
        <v>11.9</v>
      </c>
      <c r="C146" s="322">
        <v>80</v>
      </c>
      <c r="D146" s="322">
        <v>10</v>
      </c>
      <c r="E146" s="322">
        <v>10</v>
      </c>
      <c r="F146" s="322" t="s">
        <v>19</v>
      </c>
      <c r="G146" s="321">
        <v>15.1</v>
      </c>
      <c r="H146" s="320">
        <v>2.34</v>
      </c>
      <c r="I146" s="320">
        <v>5.66</v>
      </c>
      <c r="J146" s="320">
        <v>3.3</v>
      </c>
      <c r="K146" s="320">
        <v>2.85</v>
      </c>
      <c r="L146" s="319" t="s">
        <v>325</v>
      </c>
      <c r="M146" s="318">
        <v>13.3</v>
      </c>
      <c r="N146" s="318">
        <v>0.311</v>
      </c>
      <c r="O146" s="318">
        <v>26.26</v>
      </c>
      <c r="P146" s="317">
        <v>87.5</v>
      </c>
      <c r="Q146" s="317">
        <v>15.45</v>
      </c>
      <c r="R146" s="317">
        <v>2.41</v>
      </c>
      <c r="S146" s="317">
        <v>138.80000000000001</v>
      </c>
      <c r="T146" s="317">
        <v>3.03</v>
      </c>
      <c r="U146" s="317">
        <v>36.24</v>
      </c>
      <c r="V146" s="317">
        <v>1.55</v>
      </c>
      <c r="W146" s="317">
        <v>-51.27</v>
      </c>
      <c r="X146" s="64"/>
      <c r="Y146" s="64"/>
      <c r="Z146" s="326"/>
      <c r="AA146" s="325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1:37" s="8" customFormat="1" ht="13.5" customHeight="1">
      <c r="A147" s="324" t="s">
        <v>477</v>
      </c>
      <c r="B147" s="323">
        <v>6.97</v>
      </c>
      <c r="C147" s="322">
        <v>90</v>
      </c>
      <c r="D147" s="322">
        <v>5</v>
      </c>
      <c r="E147" s="322">
        <v>11</v>
      </c>
      <c r="F147" s="322" t="s">
        <v>19</v>
      </c>
      <c r="G147" s="321">
        <v>8.8800000000000008</v>
      </c>
      <c r="H147" s="320">
        <v>2.35</v>
      </c>
      <c r="I147" s="320">
        <v>6.36</v>
      </c>
      <c r="J147" s="320">
        <v>3.33</v>
      </c>
      <c r="K147" s="320">
        <v>3.16</v>
      </c>
      <c r="L147" s="319" t="s">
        <v>3</v>
      </c>
      <c r="M147" s="318">
        <v>7.78</v>
      </c>
      <c r="N147" s="318">
        <v>0.35099999999999998</v>
      </c>
      <c r="O147" s="318">
        <v>50.29</v>
      </c>
      <c r="P147" s="317">
        <v>67.67</v>
      </c>
      <c r="Q147" s="317">
        <v>10.18</v>
      </c>
      <c r="R147" s="317">
        <v>2.76</v>
      </c>
      <c r="S147" s="317">
        <v>107.3</v>
      </c>
      <c r="T147" s="317">
        <v>3.48</v>
      </c>
      <c r="U147" s="317">
        <v>27.98</v>
      </c>
      <c r="V147" s="317">
        <v>1.78</v>
      </c>
      <c r="W147" s="317">
        <v>-39.68</v>
      </c>
      <c r="X147" s="64"/>
      <c r="Y147" s="64"/>
      <c r="Z147" s="326"/>
      <c r="AA147" s="325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1:37" s="8" customFormat="1" ht="13.5" customHeight="1" thickBot="1">
      <c r="A148" s="336" t="s">
        <v>476</v>
      </c>
      <c r="B148" s="335">
        <v>8.2799999999999994</v>
      </c>
      <c r="C148" s="334">
        <v>90</v>
      </c>
      <c r="D148" s="334">
        <v>6</v>
      </c>
      <c r="E148" s="334">
        <v>10</v>
      </c>
      <c r="F148" s="334" t="s">
        <v>19</v>
      </c>
      <c r="G148" s="333">
        <v>10.5</v>
      </c>
      <c r="H148" s="332">
        <v>2.42</v>
      </c>
      <c r="I148" s="332">
        <v>6.36</v>
      </c>
      <c r="J148" s="332">
        <v>3.42</v>
      </c>
      <c r="K148" s="332">
        <v>3.16</v>
      </c>
      <c r="L148" s="331" t="s">
        <v>323</v>
      </c>
      <c r="M148" s="330">
        <v>9.23</v>
      </c>
      <c r="N148" s="330">
        <v>0.35099999999999998</v>
      </c>
      <c r="O148" s="330">
        <v>42.44</v>
      </c>
      <c r="P148" s="329">
        <v>80.72</v>
      </c>
      <c r="Q148" s="329">
        <v>12.26</v>
      </c>
      <c r="R148" s="329">
        <v>2.77</v>
      </c>
      <c r="S148" s="329">
        <v>128.30000000000001</v>
      </c>
      <c r="T148" s="329">
        <v>3.49</v>
      </c>
      <c r="U148" s="329">
        <v>33.159999999999997</v>
      </c>
      <c r="V148" s="329">
        <v>1.77</v>
      </c>
      <c r="W148" s="329">
        <v>-47.57</v>
      </c>
      <c r="X148" s="64"/>
      <c r="Y148" s="64"/>
      <c r="Z148" s="326"/>
      <c r="AA148" s="325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1:37" s="8" customFormat="1" ht="13.5" customHeight="1">
      <c r="A149" s="324" t="s">
        <v>475</v>
      </c>
      <c r="B149" s="323">
        <v>9.61</v>
      </c>
      <c r="C149" s="322">
        <v>90</v>
      </c>
      <c r="D149" s="322">
        <v>7</v>
      </c>
      <c r="E149" s="322">
        <v>11</v>
      </c>
      <c r="F149" s="322" t="s">
        <v>19</v>
      </c>
      <c r="G149" s="321">
        <v>12.2</v>
      </c>
      <c r="H149" s="320">
        <v>2.4500000000000002</v>
      </c>
      <c r="I149" s="320">
        <v>6.36</v>
      </c>
      <c r="J149" s="320">
        <v>3.47</v>
      </c>
      <c r="K149" s="320">
        <v>3.16</v>
      </c>
      <c r="L149" s="319" t="s">
        <v>323</v>
      </c>
      <c r="M149" s="318">
        <v>10.7</v>
      </c>
      <c r="N149" s="318">
        <v>0.35099999999999998</v>
      </c>
      <c r="O149" s="318">
        <v>36.479999999999997</v>
      </c>
      <c r="P149" s="317">
        <v>92.55</v>
      </c>
      <c r="Q149" s="317">
        <v>14.13</v>
      </c>
      <c r="R149" s="317">
        <v>2.75</v>
      </c>
      <c r="S149" s="317">
        <v>147.1</v>
      </c>
      <c r="T149" s="317">
        <v>3.47</v>
      </c>
      <c r="U149" s="317">
        <v>38.03</v>
      </c>
      <c r="V149" s="317">
        <v>1.76</v>
      </c>
      <c r="W149" s="317">
        <v>-54.52</v>
      </c>
      <c r="X149" s="64"/>
      <c r="Y149" s="64"/>
      <c r="Z149" s="326"/>
      <c r="AA149" s="325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1:37" s="8" customFormat="1" ht="13.5" customHeight="1">
      <c r="A150" s="324" t="s">
        <v>474</v>
      </c>
      <c r="B150" s="323">
        <v>10.9</v>
      </c>
      <c r="C150" s="322">
        <v>90</v>
      </c>
      <c r="D150" s="322">
        <v>8</v>
      </c>
      <c r="E150" s="322">
        <v>11</v>
      </c>
      <c r="F150" s="322" t="s">
        <v>19</v>
      </c>
      <c r="G150" s="321">
        <v>13.9</v>
      </c>
      <c r="H150" s="320">
        <v>2.5</v>
      </c>
      <c r="I150" s="320">
        <v>6.36</v>
      </c>
      <c r="J150" s="320">
        <v>3.53</v>
      </c>
      <c r="K150" s="320">
        <v>3.17</v>
      </c>
      <c r="L150" s="319" t="s">
        <v>323</v>
      </c>
      <c r="M150" s="318">
        <v>12.1</v>
      </c>
      <c r="N150" s="318">
        <v>0.35099999999999998</v>
      </c>
      <c r="O150" s="318">
        <v>32.15</v>
      </c>
      <c r="P150" s="317">
        <v>104.4</v>
      </c>
      <c r="Q150" s="317">
        <v>16.05</v>
      </c>
      <c r="R150" s="317">
        <v>2.74</v>
      </c>
      <c r="S150" s="317">
        <v>165.9</v>
      </c>
      <c r="T150" s="317">
        <v>3.46</v>
      </c>
      <c r="U150" s="317">
        <v>42.89</v>
      </c>
      <c r="V150" s="317">
        <v>1.76</v>
      </c>
      <c r="W150" s="317">
        <v>-61.5</v>
      </c>
      <c r="X150" s="64"/>
      <c r="Y150" s="64"/>
      <c r="Z150" s="326"/>
      <c r="AA150" s="325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1:37" s="8" customFormat="1" ht="13.5" customHeight="1">
      <c r="A151" s="324" t="s">
        <v>473</v>
      </c>
      <c r="B151" s="323">
        <v>12.2</v>
      </c>
      <c r="C151" s="322">
        <v>90</v>
      </c>
      <c r="D151" s="322">
        <v>9</v>
      </c>
      <c r="E151" s="322">
        <v>11</v>
      </c>
      <c r="F151" s="322" t="s">
        <v>19</v>
      </c>
      <c r="G151" s="321">
        <v>15.5</v>
      </c>
      <c r="H151" s="320">
        <v>2.54</v>
      </c>
      <c r="I151" s="320">
        <v>6.36</v>
      </c>
      <c r="J151" s="320">
        <v>3.59</v>
      </c>
      <c r="K151" s="320">
        <v>3.18</v>
      </c>
      <c r="L151" s="319" t="s">
        <v>323</v>
      </c>
      <c r="M151" s="318">
        <v>13.5</v>
      </c>
      <c r="N151" s="318">
        <v>0.35099999999999998</v>
      </c>
      <c r="O151" s="318">
        <v>28.77</v>
      </c>
      <c r="P151" s="317">
        <v>115.8</v>
      </c>
      <c r="Q151" s="317">
        <v>17.93</v>
      </c>
      <c r="R151" s="317">
        <v>2.73</v>
      </c>
      <c r="S151" s="317">
        <v>184</v>
      </c>
      <c r="T151" s="317">
        <v>3.44</v>
      </c>
      <c r="U151" s="317">
        <v>47.65</v>
      </c>
      <c r="V151" s="317">
        <v>1.75</v>
      </c>
      <c r="W151" s="317">
        <v>-68.19</v>
      </c>
      <c r="X151" s="64"/>
      <c r="Y151" s="64"/>
      <c r="Z151" s="326"/>
      <c r="AA151" s="325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1:37" s="8" customFormat="1" ht="13.5" customHeight="1">
      <c r="A152" s="324" t="s">
        <v>472</v>
      </c>
      <c r="B152" s="323">
        <v>13.4</v>
      </c>
      <c r="C152" s="322">
        <v>90</v>
      </c>
      <c r="D152" s="322">
        <v>10</v>
      </c>
      <c r="E152" s="322">
        <v>11</v>
      </c>
      <c r="F152" s="322" t="s">
        <v>19</v>
      </c>
      <c r="G152" s="321">
        <v>17.100000000000001</v>
      </c>
      <c r="H152" s="320">
        <v>2.58</v>
      </c>
      <c r="I152" s="320">
        <v>6.36</v>
      </c>
      <c r="J152" s="320">
        <v>3.65</v>
      </c>
      <c r="K152" s="320">
        <v>3.19</v>
      </c>
      <c r="L152" s="319" t="s">
        <v>323</v>
      </c>
      <c r="M152" s="318">
        <v>14.9</v>
      </c>
      <c r="N152" s="318">
        <v>0.35099999999999998</v>
      </c>
      <c r="O152" s="318">
        <v>26.07</v>
      </c>
      <c r="P152" s="317">
        <v>126.9</v>
      </c>
      <c r="Q152" s="317">
        <v>19.77</v>
      </c>
      <c r="R152" s="317">
        <v>2.72</v>
      </c>
      <c r="S152" s="317">
        <v>201.5</v>
      </c>
      <c r="T152" s="317">
        <v>3.43</v>
      </c>
      <c r="U152" s="317">
        <v>52.33</v>
      </c>
      <c r="V152" s="317">
        <v>1.75</v>
      </c>
      <c r="W152" s="317">
        <v>-74.59</v>
      </c>
      <c r="X152" s="64"/>
      <c r="Y152" s="64"/>
      <c r="Z152" s="326"/>
      <c r="AA152" s="325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1:37" s="8" customFormat="1" ht="13.5" customHeight="1">
      <c r="A153" s="324" t="s">
        <v>471</v>
      </c>
      <c r="B153" s="323">
        <v>14.7</v>
      </c>
      <c r="C153" s="322">
        <v>90</v>
      </c>
      <c r="D153" s="322">
        <v>11</v>
      </c>
      <c r="E153" s="322">
        <v>11</v>
      </c>
      <c r="F153" s="322" t="s">
        <v>19</v>
      </c>
      <c r="G153" s="321">
        <v>18.7</v>
      </c>
      <c r="H153" s="320">
        <v>2.62</v>
      </c>
      <c r="I153" s="320">
        <v>6.36</v>
      </c>
      <c r="J153" s="320">
        <v>3.7</v>
      </c>
      <c r="K153" s="320">
        <v>3.21</v>
      </c>
      <c r="L153" s="319" t="s">
        <v>323</v>
      </c>
      <c r="M153" s="318">
        <v>16.3</v>
      </c>
      <c r="N153" s="318">
        <v>0.35099999999999998</v>
      </c>
      <c r="O153" s="318">
        <v>23.86</v>
      </c>
      <c r="P153" s="317">
        <v>137.6</v>
      </c>
      <c r="Q153" s="317">
        <v>21.57</v>
      </c>
      <c r="R153" s="317">
        <v>2.71</v>
      </c>
      <c r="S153" s="317">
        <v>218.3</v>
      </c>
      <c r="T153" s="317">
        <v>3.42</v>
      </c>
      <c r="U153" s="317">
        <v>56.94</v>
      </c>
      <c r="V153" s="317">
        <v>1.74</v>
      </c>
      <c r="W153" s="317">
        <v>-80.7</v>
      </c>
      <c r="X153" s="64"/>
      <c r="Y153" s="64"/>
      <c r="Z153" s="326"/>
      <c r="AA153" s="325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1:37" s="8" customFormat="1" ht="13.5" customHeight="1">
      <c r="A154" s="324" t="s">
        <v>470</v>
      </c>
      <c r="B154" s="323">
        <v>20.7</v>
      </c>
      <c r="C154" s="322">
        <v>90</v>
      </c>
      <c r="D154" s="322">
        <v>16</v>
      </c>
      <c r="E154" s="322">
        <v>11</v>
      </c>
      <c r="F154" s="322" t="s">
        <v>19</v>
      </c>
      <c r="G154" s="321">
        <v>26.4</v>
      </c>
      <c r="H154" s="320">
        <v>2.81</v>
      </c>
      <c r="I154" s="320">
        <v>6.36</v>
      </c>
      <c r="J154" s="320">
        <v>3.97</v>
      </c>
      <c r="K154" s="320">
        <v>3.29</v>
      </c>
      <c r="L154" s="319" t="s">
        <v>323</v>
      </c>
      <c r="M154" s="318">
        <v>22.8</v>
      </c>
      <c r="N154" s="318">
        <v>0.35099999999999998</v>
      </c>
      <c r="O154" s="318">
        <v>16.93</v>
      </c>
      <c r="P154" s="317">
        <v>186.4</v>
      </c>
      <c r="Q154" s="317">
        <v>30.11</v>
      </c>
      <c r="R154" s="317">
        <v>2.66</v>
      </c>
      <c r="S154" s="317">
        <v>293.5</v>
      </c>
      <c r="T154" s="317">
        <v>3.34</v>
      </c>
      <c r="U154" s="317">
        <v>79.400000000000006</v>
      </c>
      <c r="V154" s="317">
        <v>1.74</v>
      </c>
      <c r="W154" s="317">
        <v>-107</v>
      </c>
      <c r="X154" s="64"/>
      <c r="Y154" s="64"/>
      <c r="Z154" s="326"/>
      <c r="AA154" s="325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1:37" s="8" customFormat="1" ht="13.5" customHeight="1">
      <c r="A155" s="324" t="s">
        <v>469</v>
      </c>
      <c r="B155" s="323">
        <v>9.26</v>
      </c>
      <c r="C155" s="322">
        <v>100</v>
      </c>
      <c r="D155" s="322">
        <v>6</v>
      </c>
      <c r="E155" s="322">
        <v>12</v>
      </c>
      <c r="F155" s="322" t="s">
        <v>19</v>
      </c>
      <c r="G155" s="321">
        <v>11.8</v>
      </c>
      <c r="H155" s="320">
        <v>2.64</v>
      </c>
      <c r="I155" s="320">
        <v>7.07</v>
      </c>
      <c r="J155" s="320">
        <v>3.74</v>
      </c>
      <c r="K155" s="320">
        <v>3.51</v>
      </c>
      <c r="L155" s="319" t="s">
        <v>319</v>
      </c>
      <c r="M155" s="318">
        <v>10.199999999999999</v>
      </c>
      <c r="N155" s="318">
        <v>0.39</v>
      </c>
      <c r="O155" s="318">
        <v>42.09</v>
      </c>
      <c r="P155" s="317">
        <v>111.1</v>
      </c>
      <c r="Q155" s="317">
        <v>15.09</v>
      </c>
      <c r="R155" s="317">
        <v>3.07</v>
      </c>
      <c r="S155" s="317">
        <v>176.3</v>
      </c>
      <c r="T155" s="317">
        <v>3.87</v>
      </c>
      <c r="U155" s="317">
        <v>45.8</v>
      </c>
      <c r="V155" s="317">
        <v>1.97</v>
      </c>
      <c r="W155" s="317">
        <v>-65.25</v>
      </c>
      <c r="X155" s="64"/>
      <c r="Y155" s="64"/>
      <c r="Z155" s="326"/>
      <c r="AA155" s="325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1:37" s="8" customFormat="1" ht="13.5" customHeight="1">
      <c r="A156" s="324" t="s">
        <v>468</v>
      </c>
      <c r="B156" s="323">
        <v>10.7</v>
      </c>
      <c r="C156" s="322">
        <v>100</v>
      </c>
      <c r="D156" s="322">
        <v>7</v>
      </c>
      <c r="E156" s="322">
        <v>12</v>
      </c>
      <c r="F156" s="322" t="s">
        <v>19</v>
      </c>
      <c r="G156" s="321">
        <v>13.7</v>
      </c>
      <c r="H156" s="320">
        <v>2.69</v>
      </c>
      <c r="I156" s="320">
        <v>7.07</v>
      </c>
      <c r="J156" s="320">
        <v>3.81</v>
      </c>
      <c r="K156" s="320">
        <v>3.51</v>
      </c>
      <c r="L156" s="319" t="s">
        <v>319</v>
      </c>
      <c r="M156" s="318">
        <v>11.8</v>
      </c>
      <c r="N156" s="318">
        <v>0.39</v>
      </c>
      <c r="O156" s="318">
        <v>36.33</v>
      </c>
      <c r="P156" s="317">
        <v>128.19999999999999</v>
      </c>
      <c r="Q156" s="317">
        <v>17.54</v>
      </c>
      <c r="R156" s="317">
        <v>3.06</v>
      </c>
      <c r="S156" s="317">
        <v>203.7</v>
      </c>
      <c r="T156" s="317">
        <v>3.86</v>
      </c>
      <c r="U156" s="317">
        <v>52.72</v>
      </c>
      <c r="V156" s="317">
        <v>1.96</v>
      </c>
      <c r="W156" s="317">
        <v>-75.48</v>
      </c>
      <c r="X156" s="64"/>
      <c r="Y156" s="64"/>
      <c r="Z156" s="326"/>
      <c r="AA156" s="325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1:37" s="8" customFormat="1" ht="13.5" customHeight="1">
      <c r="A157" s="324" t="s">
        <v>467</v>
      </c>
      <c r="B157" s="323">
        <v>12.2</v>
      </c>
      <c r="C157" s="322">
        <v>100</v>
      </c>
      <c r="D157" s="322">
        <v>8</v>
      </c>
      <c r="E157" s="322">
        <v>12</v>
      </c>
      <c r="F157" s="322" t="s">
        <v>19</v>
      </c>
      <c r="G157" s="321">
        <v>15.5</v>
      </c>
      <c r="H157" s="320">
        <v>2.74</v>
      </c>
      <c r="I157" s="320">
        <v>7.07</v>
      </c>
      <c r="J157" s="320">
        <v>3.87</v>
      </c>
      <c r="K157" s="320">
        <v>3.52</v>
      </c>
      <c r="L157" s="319" t="s">
        <v>319</v>
      </c>
      <c r="M157" s="318">
        <v>13.4</v>
      </c>
      <c r="N157" s="318">
        <v>0.39</v>
      </c>
      <c r="O157" s="318">
        <v>32</v>
      </c>
      <c r="P157" s="317">
        <v>144.80000000000001</v>
      </c>
      <c r="Q157" s="317">
        <v>19.940000000000001</v>
      </c>
      <c r="R157" s="317">
        <v>3.06</v>
      </c>
      <c r="S157" s="317">
        <v>230.2</v>
      </c>
      <c r="T157" s="317">
        <v>3.85</v>
      </c>
      <c r="U157" s="317">
        <v>59.49</v>
      </c>
      <c r="V157" s="317">
        <v>1.96</v>
      </c>
      <c r="W157" s="317">
        <v>-85.35</v>
      </c>
      <c r="X157" s="64"/>
      <c r="Y157" s="64"/>
      <c r="Z157" s="326"/>
      <c r="AA157" s="325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1:37" s="8" customFormat="1" ht="13.5" customHeight="1">
      <c r="A158" s="324" t="s">
        <v>466</v>
      </c>
      <c r="B158" s="323">
        <v>13.6</v>
      </c>
      <c r="C158" s="322">
        <v>100</v>
      </c>
      <c r="D158" s="322">
        <v>9</v>
      </c>
      <c r="E158" s="322">
        <v>12</v>
      </c>
      <c r="F158" s="322" t="s">
        <v>19</v>
      </c>
      <c r="G158" s="321">
        <v>17.3</v>
      </c>
      <c r="H158" s="320">
        <v>2.78</v>
      </c>
      <c r="I158" s="320">
        <v>7.07</v>
      </c>
      <c r="J158" s="320">
        <v>3.93</v>
      </c>
      <c r="K158" s="320">
        <v>3.53</v>
      </c>
      <c r="L158" s="319" t="s">
        <v>319</v>
      </c>
      <c r="M158" s="318">
        <v>15</v>
      </c>
      <c r="N158" s="318">
        <v>0.39</v>
      </c>
      <c r="O158" s="318">
        <v>28.62</v>
      </c>
      <c r="P158" s="317">
        <v>161</v>
      </c>
      <c r="Q158" s="317">
        <v>22.3</v>
      </c>
      <c r="R158" s="317">
        <v>3.05</v>
      </c>
      <c r="S158" s="317">
        <v>255.9</v>
      </c>
      <c r="T158" s="317">
        <v>3.84</v>
      </c>
      <c r="U158" s="317">
        <v>66.13</v>
      </c>
      <c r="V158" s="317">
        <v>1.95</v>
      </c>
      <c r="W158" s="317">
        <v>-94.86</v>
      </c>
      <c r="X158" s="64"/>
      <c r="Y158" s="64"/>
      <c r="Z158" s="326"/>
      <c r="AA158" s="325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</row>
    <row r="159" spans="1:37" s="8" customFormat="1" ht="13.5" customHeight="1">
      <c r="A159" s="324" t="s">
        <v>465</v>
      </c>
      <c r="B159" s="323">
        <v>15</v>
      </c>
      <c r="C159" s="322">
        <v>100</v>
      </c>
      <c r="D159" s="322">
        <v>10</v>
      </c>
      <c r="E159" s="322">
        <v>12</v>
      </c>
      <c r="F159" s="322" t="s">
        <v>19</v>
      </c>
      <c r="G159" s="321">
        <v>19.2</v>
      </c>
      <c r="H159" s="320">
        <v>2.82</v>
      </c>
      <c r="I159" s="320">
        <v>7.07</v>
      </c>
      <c r="J159" s="320">
        <v>3.99</v>
      </c>
      <c r="K159" s="320">
        <v>3.54</v>
      </c>
      <c r="L159" s="319" t="s">
        <v>319</v>
      </c>
      <c r="M159" s="318">
        <v>16.600000000000001</v>
      </c>
      <c r="N159" s="318">
        <v>0.39</v>
      </c>
      <c r="O159" s="318">
        <v>25.92</v>
      </c>
      <c r="P159" s="317">
        <v>176.7</v>
      </c>
      <c r="Q159" s="317">
        <v>24.62</v>
      </c>
      <c r="R159" s="317">
        <v>3.04</v>
      </c>
      <c r="S159" s="317">
        <v>280.7</v>
      </c>
      <c r="T159" s="317">
        <v>3.83</v>
      </c>
      <c r="U159" s="317">
        <v>72.66</v>
      </c>
      <c r="V159" s="317">
        <v>1.95</v>
      </c>
      <c r="W159" s="317">
        <v>-104</v>
      </c>
      <c r="X159" s="64"/>
      <c r="Y159" s="64"/>
      <c r="Z159" s="326"/>
      <c r="AA159" s="325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1:37" s="8" customFormat="1" ht="13.5" customHeight="1">
      <c r="A160" s="324" t="s">
        <v>464</v>
      </c>
      <c r="B160" s="323">
        <v>16.399999999999999</v>
      </c>
      <c r="C160" s="322">
        <v>100</v>
      </c>
      <c r="D160" s="322">
        <v>11</v>
      </c>
      <c r="E160" s="322">
        <v>12</v>
      </c>
      <c r="F160" s="322" t="s">
        <v>19</v>
      </c>
      <c r="G160" s="321">
        <v>20.9</v>
      </c>
      <c r="H160" s="320">
        <v>2.86</v>
      </c>
      <c r="I160" s="320">
        <v>7.07</v>
      </c>
      <c r="J160" s="320">
        <v>4.05</v>
      </c>
      <c r="K160" s="320">
        <v>3.55</v>
      </c>
      <c r="L160" s="319" t="s">
        <v>319</v>
      </c>
      <c r="M160" s="318">
        <v>18.100000000000001</v>
      </c>
      <c r="N160" s="318">
        <v>0.39</v>
      </c>
      <c r="O160" s="318">
        <v>23.7</v>
      </c>
      <c r="P160" s="317">
        <v>191.9</v>
      </c>
      <c r="Q160" s="317">
        <v>26.89</v>
      </c>
      <c r="R160" s="317">
        <v>3.03</v>
      </c>
      <c r="S160" s="317">
        <v>304.7</v>
      </c>
      <c r="T160" s="317">
        <v>3.81</v>
      </c>
      <c r="U160" s="317">
        <v>79.09</v>
      </c>
      <c r="V160" s="317">
        <v>1.94</v>
      </c>
      <c r="W160" s="317">
        <v>-112.8</v>
      </c>
      <c r="X160" s="64"/>
      <c r="Y160" s="64"/>
      <c r="Z160" s="326"/>
      <c r="AA160" s="325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1:37" s="8" customFormat="1" ht="13.5" customHeight="1">
      <c r="A161" s="324" t="s">
        <v>463</v>
      </c>
      <c r="B161" s="323">
        <v>17.8</v>
      </c>
      <c r="C161" s="322">
        <v>100</v>
      </c>
      <c r="D161" s="322">
        <v>12</v>
      </c>
      <c r="E161" s="322">
        <v>12</v>
      </c>
      <c r="F161" s="322" t="s">
        <v>19</v>
      </c>
      <c r="G161" s="321">
        <v>22.7</v>
      </c>
      <c r="H161" s="320">
        <v>2.9</v>
      </c>
      <c r="I161" s="320">
        <v>7.07</v>
      </c>
      <c r="J161" s="320">
        <v>4.1100000000000003</v>
      </c>
      <c r="K161" s="320">
        <v>3.57</v>
      </c>
      <c r="L161" s="319" t="s">
        <v>319</v>
      </c>
      <c r="M161" s="318">
        <v>19.600000000000001</v>
      </c>
      <c r="N161" s="318">
        <v>0.39</v>
      </c>
      <c r="O161" s="318">
        <v>21.86</v>
      </c>
      <c r="P161" s="317">
        <v>206.7</v>
      </c>
      <c r="Q161" s="317">
        <v>29.12</v>
      </c>
      <c r="R161" s="317">
        <v>3.02</v>
      </c>
      <c r="S161" s="317">
        <v>327.9</v>
      </c>
      <c r="T161" s="317">
        <v>3.8</v>
      </c>
      <c r="U161" s="317">
        <v>85.44</v>
      </c>
      <c r="V161" s="317">
        <v>1.94</v>
      </c>
      <c r="W161" s="317">
        <v>-121.3</v>
      </c>
      <c r="X161" s="64"/>
      <c r="Y161" s="64"/>
      <c r="Z161" s="326"/>
      <c r="AA161" s="325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1:37" s="8" customFormat="1" ht="13.5" customHeight="1">
      <c r="A162" s="324" t="s">
        <v>462</v>
      </c>
      <c r="B162" s="323">
        <v>20.6</v>
      </c>
      <c r="C162" s="322">
        <v>100</v>
      </c>
      <c r="D162" s="322">
        <v>14</v>
      </c>
      <c r="E162" s="322">
        <v>12</v>
      </c>
      <c r="F162" s="322" t="s">
        <v>19</v>
      </c>
      <c r="G162" s="321">
        <v>26.2</v>
      </c>
      <c r="H162" s="320">
        <v>2.98</v>
      </c>
      <c r="I162" s="320">
        <v>7.07</v>
      </c>
      <c r="J162" s="320">
        <v>4.22</v>
      </c>
      <c r="K162" s="320">
        <v>3.6</v>
      </c>
      <c r="L162" s="319" t="s">
        <v>319</v>
      </c>
      <c r="M162" s="318">
        <v>22.6</v>
      </c>
      <c r="N162" s="318">
        <v>0.39</v>
      </c>
      <c r="O162" s="318">
        <v>18.95</v>
      </c>
      <c r="P162" s="317">
        <v>235</v>
      </c>
      <c r="Q162" s="317">
        <v>33.479999999999997</v>
      </c>
      <c r="R162" s="317">
        <v>3</v>
      </c>
      <c r="S162" s="317">
        <v>372.1</v>
      </c>
      <c r="T162" s="317">
        <v>3.77</v>
      </c>
      <c r="U162" s="317">
        <v>97.92</v>
      </c>
      <c r="V162" s="317">
        <v>1.93</v>
      </c>
      <c r="W162" s="317">
        <v>-137.1</v>
      </c>
      <c r="X162" s="64"/>
      <c r="Y162" s="64"/>
      <c r="Z162" s="326"/>
      <c r="AA162" s="325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1:37" s="327" customFormat="1" ht="13.5" customHeight="1">
      <c r="A163" s="324" t="s">
        <v>461</v>
      </c>
      <c r="B163" s="323">
        <v>23.2</v>
      </c>
      <c r="C163" s="322">
        <v>100</v>
      </c>
      <c r="D163" s="322">
        <v>16</v>
      </c>
      <c r="E163" s="322">
        <v>12</v>
      </c>
      <c r="F163" s="322" t="s">
        <v>19</v>
      </c>
      <c r="G163" s="321">
        <v>29.6</v>
      </c>
      <c r="H163" s="320">
        <v>3.06</v>
      </c>
      <c r="I163" s="320">
        <v>7.07</v>
      </c>
      <c r="J163" s="320">
        <v>4.32</v>
      </c>
      <c r="K163" s="320">
        <v>3.63</v>
      </c>
      <c r="L163" s="319" t="s">
        <v>81</v>
      </c>
      <c r="M163" s="318">
        <v>25.4</v>
      </c>
      <c r="N163" s="318">
        <v>0.39</v>
      </c>
      <c r="O163" s="318">
        <v>16.77</v>
      </c>
      <c r="P163" s="317">
        <v>261.7</v>
      </c>
      <c r="Q163" s="317">
        <v>37.700000000000003</v>
      </c>
      <c r="R163" s="317">
        <v>2.97</v>
      </c>
      <c r="S163" s="317">
        <v>413.3</v>
      </c>
      <c r="T163" s="317">
        <v>3.74</v>
      </c>
      <c r="U163" s="317">
        <v>110.2</v>
      </c>
      <c r="V163" s="317">
        <v>1.93</v>
      </c>
      <c r="W163" s="317">
        <v>-151.5</v>
      </c>
      <c r="X163" s="64"/>
      <c r="Y163" s="64"/>
      <c r="Z163" s="326"/>
      <c r="AA163" s="325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1:37" s="328" customFormat="1" ht="13.5" customHeight="1">
      <c r="A164" s="324" t="s">
        <v>460</v>
      </c>
      <c r="B164" s="323">
        <v>10.199999999999999</v>
      </c>
      <c r="C164" s="322">
        <v>110</v>
      </c>
      <c r="D164" s="322">
        <v>6</v>
      </c>
      <c r="E164" s="322">
        <v>12</v>
      </c>
      <c r="F164" s="322" t="s">
        <v>19</v>
      </c>
      <c r="G164" s="321">
        <v>13</v>
      </c>
      <c r="H164" s="320">
        <v>2.89</v>
      </c>
      <c r="I164" s="320">
        <v>7.78</v>
      </c>
      <c r="J164" s="320">
        <v>4.09</v>
      </c>
      <c r="K164" s="320">
        <v>3.87</v>
      </c>
      <c r="L164" s="319" t="s">
        <v>313</v>
      </c>
      <c r="M164" s="318">
        <v>11.2</v>
      </c>
      <c r="N164" s="318">
        <v>0.43</v>
      </c>
      <c r="O164" s="318">
        <v>42.12</v>
      </c>
      <c r="P164" s="317">
        <v>149.5</v>
      </c>
      <c r="Q164" s="317">
        <v>18.43</v>
      </c>
      <c r="R164" s="317">
        <v>3.39</v>
      </c>
      <c r="S164" s="317">
        <v>237.3</v>
      </c>
      <c r="T164" s="317">
        <v>4.2699999999999996</v>
      </c>
      <c r="U164" s="317">
        <v>61.6</v>
      </c>
      <c r="V164" s="317">
        <v>2.1800000000000002</v>
      </c>
      <c r="W164" s="317">
        <v>-87.87</v>
      </c>
      <c r="X164" s="64"/>
      <c r="Y164" s="64"/>
      <c r="Z164" s="326"/>
      <c r="AA164" s="325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  <row r="165" spans="1:37" s="327" customFormat="1" ht="13.5" customHeight="1">
      <c r="A165" s="324" t="s">
        <v>459</v>
      </c>
      <c r="B165" s="323">
        <v>11.8</v>
      </c>
      <c r="C165" s="322">
        <v>110</v>
      </c>
      <c r="D165" s="322">
        <v>7</v>
      </c>
      <c r="E165" s="322">
        <v>12</v>
      </c>
      <c r="F165" s="322" t="s">
        <v>19</v>
      </c>
      <c r="G165" s="321">
        <v>15.1</v>
      </c>
      <c r="H165" s="320">
        <v>2.94</v>
      </c>
      <c r="I165" s="320">
        <v>7.78</v>
      </c>
      <c r="J165" s="320">
        <v>4.16</v>
      </c>
      <c r="K165" s="320">
        <v>3.87</v>
      </c>
      <c r="L165" s="319" t="s">
        <v>313</v>
      </c>
      <c r="M165" s="318">
        <v>13</v>
      </c>
      <c r="N165" s="318">
        <v>0.43</v>
      </c>
      <c r="O165" s="318">
        <v>36.340000000000003</v>
      </c>
      <c r="P165" s="317">
        <v>172.7</v>
      </c>
      <c r="Q165" s="317">
        <v>21.43</v>
      </c>
      <c r="R165" s="317">
        <v>3.39</v>
      </c>
      <c r="S165" s="317">
        <v>274.39999999999998</v>
      </c>
      <c r="T165" s="317">
        <v>4.2699999999999996</v>
      </c>
      <c r="U165" s="317">
        <v>70.94</v>
      </c>
      <c r="V165" s="317">
        <v>2.17</v>
      </c>
      <c r="W165" s="317">
        <v>-101.7</v>
      </c>
      <c r="X165" s="64"/>
      <c r="Y165" s="64"/>
      <c r="Z165" s="326"/>
      <c r="AA165" s="325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</row>
    <row r="166" spans="1:37" s="328" customFormat="1" ht="13.5" customHeight="1">
      <c r="A166" s="324" t="s">
        <v>458</v>
      </c>
      <c r="B166" s="323">
        <v>13.4</v>
      </c>
      <c r="C166" s="322">
        <v>110</v>
      </c>
      <c r="D166" s="322">
        <v>8</v>
      </c>
      <c r="E166" s="322">
        <v>12</v>
      </c>
      <c r="F166" s="322" t="s">
        <v>19</v>
      </c>
      <c r="G166" s="321">
        <v>17.100000000000001</v>
      </c>
      <c r="H166" s="320">
        <v>2.99</v>
      </c>
      <c r="I166" s="320">
        <v>7.78</v>
      </c>
      <c r="J166" s="320">
        <v>4.22</v>
      </c>
      <c r="K166" s="320">
        <v>3.87</v>
      </c>
      <c r="L166" s="319" t="s">
        <v>313</v>
      </c>
      <c r="M166" s="318">
        <v>14.7</v>
      </c>
      <c r="N166" s="318">
        <v>0.43</v>
      </c>
      <c r="O166" s="318">
        <v>31.98</v>
      </c>
      <c r="P166" s="317">
        <v>195.3</v>
      </c>
      <c r="Q166" s="317">
        <v>24.37</v>
      </c>
      <c r="R166" s="317">
        <v>3.38</v>
      </c>
      <c r="S166" s="317">
        <v>310.5</v>
      </c>
      <c r="T166" s="317">
        <v>4.26</v>
      </c>
      <c r="U166" s="317">
        <v>80.11</v>
      </c>
      <c r="V166" s="317">
        <v>2.16</v>
      </c>
      <c r="W166" s="317">
        <v>-115.2</v>
      </c>
      <c r="X166" s="64"/>
      <c r="Y166" s="64"/>
      <c r="Z166" s="326"/>
      <c r="AA166" s="325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</row>
    <row r="167" spans="1:37" s="327" customFormat="1" ht="13.5" customHeight="1">
      <c r="A167" s="324" t="s">
        <v>457</v>
      </c>
      <c r="B167" s="323">
        <v>15</v>
      </c>
      <c r="C167" s="322">
        <v>110</v>
      </c>
      <c r="D167" s="322">
        <v>9</v>
      </c>
      <c r="E167" s="322">
        <v>12</v>
      </c>
      <c r="F167" s="322" t="s">
        <v>19</v>
      </c>
      <c r="G167" s="321">
        <v>19.100000000000001</v>
      </c>
      <c r="H167" s="320">
        <v>3.03</v>
      </c>
      <c r="I167" s="320">
        <v>7.78</v>
      </c>
      <c r="J167" s="320">
        <v>4.28</v>
      </c>
      <c r="K167" s="320">
        <v>3.88</v>
      </c>
      <c r="L167" s="319" t="s">
        <v>313</v>
      </c>
      <c r="M167" s="318">
        <v>16.399999999999999</v>
      </c>
      <c r="N167" s="318">
        <v>0.43</v>
      </c>
      <c r="O167" s="318">
        <v>28.59</v>
      </c>
      <c r="P167" s="317">
        <v>217.3</v>
      </c>
      <c r="Q167" s="317">
        <v>27.26</v>
      </c>
      <c r="R167" s="317">
        <v>3.37</v>
      </c>
      <c r="S167" s="317">
        <v>345.5</v>
      </c>
      <c r="T167" s="317">
        <v>4.25</v>
      </c>
      <c r="U167" s="317">
        <v>89.1</v>
      </c>
      <c r="V167" s="317">
        <v>2.16</v>
      </c>
      <c r="W167" s="317">
        <v>-128.19999999999999</v>
      </c>
      <c r="X167" s="64"/>
      <c r="Y167" s="64"/>
      <c r="Z167" s="326"/>
      <c r="AA167" s="325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</row>
    <row r="168" spans="1:37" s="328" customFormat="1" ht="13.5" customHeight="1">
      <c r="A168" s="324" t="s">
        <v>456</v>
      </c>
      <c r="B168" s="323">
        <v>16.600000000000001</v>
      </c>
      <c r="C168" s="322">
        <v>110</v>
      </c>
      <c r="D168" s="322">
        <v>10</v>
      </c>
      <c r="E168" s="322">
        <v>13</v>
      </c>
      <c r="F168" s="322" t="s">
        <v>19</v>
      </c>
      <c r="G168" s="321">
        <v>21.2</v>
      </c>
      <c r="H168" s="320">
        <v>3.06</v>
      </c>
      <c r="I168" s="320">
        <v>7.78</v>
      </c>
      <c r="J168" s="320">
        <v>4.33</v>
      </c>
      <c r="K168" s="320">
        <v>3.88</v>
      </c>
      <c r="L168" s="319" t="s">
        <v>313</v>
      </c>
      <c r="M168" s="318">
        <v>18.2</v>
      </c>
      <c r="N168" s="318">
        <v>0.42899999999999999</v>
      </c>
      <c r="O168" s="318">
        <v>25.79</v>
      </c>
      <c r="P168" s="317">
        <v>238</v>
      </c>
      <c r="Q168" s="317">
        <v>29.99</v>
      </c>
      <c r="R168" s="317">
        <v>3.35</v>
      </c>
      <c r="S168" s="317">
        <v>378.2</v>
      </c>
      <c r="T168" s="317">
        <v>4.2300000000000004</v>
      </c>
      <c r="U168" s="317">
        <v>97.74</v>
      </c>
      <c r="V168" s="317">
        <v>2.15</v>
      </c>
      <c r="W168" s="317">
        <v>-140.19999999999999</v>
      </c>
      <c r="X168" s="64"/>
      <c r="Y168" s="64"/>
      <c r="Z168" s="326"/>
      <c r="AA168" s="325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</row>
    <row r="169" spans="1:37" s="327" customFormat="1" ht="13.5" customHeight="1">
      <c r="A169" s="324" t="s">
        <v>455</v>
      </c>
      <c r="B169" s="323">
        <v>18.2</v>
      </c>
      <c r="C169" s="322">
        <v>110</v>
      </c>
      <c r="D169" s="322">
        <v>11</v>
      </c>
      <c r="E169" s="322">
        <v>13</v>
      </c>
      <c r="F169" s="322" t="s">
        <v>19</v>
      </c>
      <c r="G169" s="321">
        <v>23.2</v>
      </c>
      <c r="H169" s="320">
        <v>3.11</v>
      </c>
      <c r="I169" s="320">
        <v>7.78</v>
      </c>
      <c r="J169" s="320">
        <v>4.3899999999999997</v>
      </c>
      <c r="K169" s="320">
        <v>3.89</v>
      </c>
      <c r="L169" s="319" t="s">
        <v>313</v>
      </c>
      <c r="M169" s="318">
        <v>19.899999999999999</v>
      </c>
      <c r="N169" s="318">
        <v>0.42899999999999999</v>
      </c>
      <c r="O169" s="318">
        <v>23.58</v>
      </c>
      <c r="P169" s="317">
        <v>258.8</v>
      </c>
      <c r="Q169" s="317">
        <v>32.79</v>
      </c>
      <c r="R169" s="317">
        <v>3.34</v>
      </c>
      <c r="S169" s="317">
        <v>411.2</v>
      </c>
      <c r="T169" s="317">
        <v>4.21</v>
      </c>
      <c r="U169" s="317">
        <v>106.4</v>
      </c>
      <c r="V169" s="317">
        <v>2.14</v>
      </c>
      <c r="W169" s="317">
        <v>-152.4</v>
      </c>
      <c r="X169" s="64"/>
      <c r="Y169" s="64"/>
      <c r="Z169" s="326"/>
      <c r="AA169" s="325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</row>
    <row r="170" spans="1:37" s="327" customFormat="1" ht="13.5" customHeight="1">
      <c r="A170" s="324" t="s">
        <v>454</v>
      </c>
      <c r="B170" s="323">
        <v>19.7</v>
      </c>
      <c r="C170" s="322">
        <v>110</v>
      </c>
      <c r="D170" s="322">
        <v>12</v>
      </c>
      <c r="E170" s="322">
        <v>13</v>
      </c>
      <c r="F170" s="322" t="s">
        <v>19</v>
      </c>
      <c r="G170" s="321">
        <v>25.1</v>
      </c>
      <c r="H170" s="320">
        <v>3.15</v>
      </c>
      <c r="I170" s="320">
        <v>7.78</v>
      </c>
      <c r="J170" s="320">
        <v>4.45</v>
      </c>
      <c r="K170" s="320">
        <v>3.91</v>
      </c>
      <c r="L170" s="319" t="s">
        <v>313</v>
      </c>
      <c r="M170" s="318">
        <v>21.5</v>
      </c>
      <c r="N170" s="318">
        <v>0.42899999999999999</v>
      </c>
      <c r="O170" s="318">
        <v>21.73</v>
      </c>
      <c r="P170" s="317">
        <v>279.10000000000002</v>
      </c>
      <c r="Q170" s="317">
        <v>35.54</v>
      </c>
      <c r="R170" s="317">
        <v>3.33</v>
      </c>
      <c r="S170" s="317">
        <v>443.2</v>
      </c>
      <c r="T170" s="317">
        <v>4.2</v>
      </c>
      <c r="U170" s="317">
        <v>115</v>
      </c>
      <c r="V170" s="317">
        <v>2.14</v>
      </c>
      <c r="W170" s="317">
        <v>-164.1</v>
      </c>
      <c r="X170" s="64"/>
      <c r="Y170" s="64"/>
      <c r="Z170" s="326"/>
      <c r="AA170" s="325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</row>
    <row r="171" spans="1:37" s="328" customFormat="1" ht="13.5" customHeight="1">
      <c r="A171" s="324" t="s">
        <v>453</v>
      </c>
      <c r="B171" s="323">
        <v>12.9</v>
      </c>
      <c r="C171" s="322">
        <v>120</v>
      </c>
      <c r="D171" s="322">
        <v>7</v>
      </c>
      <c r="E171" s="322">
        <v>13</v>
      </c>
      <c r="F171" s="322" t="s">
        <v>19</v>
      </c>
      <c r="G171" s="321">
        <v>16.5</v>
      </c>
      <c r="H171" s="320">
        <v>3.18</v>
      </c>
      <c r="I171" s="320">
        <v>8.49</v>
      </c>
      <c r="J171" s="320">
        <v>4.49</v>
      </c>
      <c r="K171" s="320">
        <v>4.22</v>
      </c>
      <c r="L171" s="319" t="s">
        <v>313</v>
      </c>
      <c r="M171" s="318">
        <v>14.4</v>
      </c>
      <c r="N171" s="318">
        <v>0.46899999999999997</v>
      </c>
      <c r="O171" s="318">
        <v>36.22</v>
      </c>
      <c r="P171" s="317">
        <v>225.6</v>
      </c>
      <c r="Q171" s="317">
        <v>25.57</v>
      </c>
      <c r="R171" s="317">
        <v>3.7</v>
      </c>
      <c r="S171" s="317">
        <v>358.4</v>
      </c>
      <c r="T171" s="317">
        <v>4.66</v>
      </c>
      <c r="U171" s="317">
        <v>92.8</v>
      </c>
      <c r="V171" s="317">
        <v>2.37</v>
      </c>
      <c r="W171" s="317">
        <v>-132.80000000000001</v>
      </c>
      <c r="X171" s="64"/>
      <c r="Y171" s="64"/>
      <c r="Z171" s="326"/>
      <c r="AA171" s="325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</row>
    <row r="172" spans="1:37" s="327" customFormat="1" ht="13.5" customHeight="1">
      <c r="A172" s="324" t="s">
        <v>452</v>
      </c>
      <c r="B172" s="323">
        <v>14.7</v>
      </c>
      <c r="C172" s="322">
        <v>120</v>
      </c>
      <c r="D172" s="322">
        <v>8</v>
      </c>
      <c r="E172" s="322">
        <v>13</v>
      </c>
      <c r="F172" s="322" t="s">
        <v>19</v>
      </c>
      <c r="G172" s="321">
        <v>18.7</v>
      </c>
      <c r="H172" s="320">
        <v>3.23</v>
      </c>
      <c r="I172" s="320">
        <v>8.49</v>
      </c>
      <c r="J172" s="320">
        <v>4.5599999999999996</v>
      </c>
      <c r="K172" s="320">
        <v>4.22</v>
      </c>
      <c r="L172" s="319" t="s">
        <v>313</v>
      </c>
      <c r="M172" s="318">
        <v>16.3</v>
      </c>
      <c r="N172" s="318">
        <v>0.46899999999999997</v>
      </c>
      <c r="O172" s="318">
        <v>31.87</v>
      </c>
      <c r="P172" s="317">
        <v>255.4</v>
      </c>
      <c r="Q172" s="317">
        <v>29.11</v>
      </c>
      <c r="R172" s="317">
        <v>3.69</v>
      </c>
      <c r="S172" s="317">
        <v>406</v>
      </c>
      <c r="T172" s="317">
        <v>4.6500000000000004</v>
      </c>
      <c r="U172" s="317">
        <v>104.8</v>
      </c>
      <c r="V172" s="317">
        <v>2.37</v>
      </c>
      <c r="W172" s="317">
        <v>-150.6</v>
      </c>
      <c r="X172" s="64"/>
      <c r="Y172" s="64"/>
      <c r="Z172" s="326"/>
      <c r="AA172" s="325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</row>
    <row r="173" spans="1:37" s="328" customFormat="1" ht="13.5" customHeight="1">
      <c r="A173" s="324" t="s">
        <v>451</v>
      </c>
      <c r="B173" s="323">
        <v>16.5</v>
      </c>
      <c r="C173" s="322">
        <v>120</v>
      </c>
      <c r="D173" s="322">
        <v>9</v>
      </c>
      <c r="E173" s="322">
        <v>13</v>
      </c>
      <c r="F173" s="322" t="s">
        <v>19</v>
      </c>
      <c r="G173" s="321">
        <v>21</v>
      </c>
      <c r="H173" s="320">
        <v>3.27</v>
      </c>
      <c r="I173" s="320">
        <v>8.49</v>
      </c>
      <c r="J173" s="320">
        <v>4.62</v>
      </c>
      <c r="K173" s="320">
        <v>4.2300000000000004</v>
      </c>
      <c r="L173" s="319" t="s">
        <v>313</v>
      </c>
      <c r="M173" s="318">
        <v>18.3</v>
      </c>
      <c r="N173" s="318">
        <v>0.46899999999999997</v>
      </c>
      <c r="O173" s="318">
        <v>28.48</v>
      </c>
      <c r="P173" s="317">
        <v>284.5</v>
      </c>
      <c r="Q173" s="317">
        <v>32.590000000000003</v>
      </c>
      <c r="R173" s="317">
        <v>3.68</v>
      </c>
      <c r="S173" s="317">
        <v>452.4</v>
      </c>
      <c r="T173" s="317">
        <v>4.6399999999999997</v>
      </c>
      <c r="U173" s="317">
        <v>116.7</v>
      </c>
      <c r="V173" s="317">
        <v>2.36</v>
      </c>
      <c r="W173" s="317">
        <v>-167.9</v>
      </c>
      <c r="X173" s="64"/>
      <c r="Y173" s="64"/>
      <c r="Z173" s="326"/>
      <c r="AA173" s="325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</row>
    <row r="174" spans="1:37" s="327" customFormat="1" ht="13.5" customHeight="1">
      <c r="A174" s="324" t="s">
        <v>450</v>
      </c>
      <c r="B174" s="323">
        <v>18.2</v>
      </c>
      <c r="C174" s="322">
        <v>120</v>
      </c>
      <c r="D174" s="322">
        <v>10</v>
      </c>
      <c r="E174" s="322">
        <v>13</v>
      </c>
      <c r="F174" s="322" t="s">
        <v>19</v>
      </c>
      <c r="G174" s="321">
        <v>23.2</v>
      </c>
      <c r="H174" s="320">
        <v>3.31</v>
      </c>
      <c r="I174" s="320">
        <v>8.49</v>
      </c>
      <c r="J174" s="320">
        <v>4.6900000000000004</v>
      </c>
      <c r="K174" s="320">
        <v>4.24</v>
      </c>
      <c r="L174" s="319" t="s">
        <v>313</v>
      </c>
      <c r="M174" s="318">
        <v>20.2</v>
      </c>
      <c r="N174" s="318">
        <v>0.46899999999999997</v>
      </c>
      <c r="O174" s="318">
        <v>25.76</v>
      </c>
      <c r="P174" s="317">
        <v>312.89999999999998</v>
      </c>
      <c r="Q174" s="317">
        <v>36.03</v>
      </c>
      <c r="R174" s="317">
        <v>3.67</v>
      </c>
      <c r="S174" s="317">
        <v>497.6</v>
      </c>
      <c r="T174" s="317">
        <v>4.63</v>
      </c>
      <c r="U174" s="317">
        <v>128.30000000000001</v>
      </c>
      <c r="V174" s="317">
        <v>2.35</v>
      </c>
      <c r="W174" s="317">
        <v>-184.6</v>
      </c>
      <c r="X174" s="64"/>
      <c r="Y174" s="64"/>
      <c r="Z174" s="326"/>
      <c r="AA174" s="325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</row>
    <row r="175" spans="1:37" s="328" customFormat="1" ht="13.5" customHeight="1">
      <c r="A175" s="324" t="s">
        <v>449</v>
      </c>
      <c r="B175" s="323">
        <v>19.899999999999999</v>
      </c>
      <c r="C175" s="322">
        <v>120</v>
      </c>
      <c r="D175" s="322">
        <v>11</v>
      </c>
      <c r="E175" s="322">
        <v>13</v>
      </c>
      <c r="F175" s="322" t="s">
        <v>19</v>
      </c>
      <c r="G175" s="321">
        <v>25.4</v>
      </c>
      <c r="H175" s="320">
        <v>3.36</v>
      </c>
      <c r="I175" s="320">
        <v>8.49</v>
      </c>
      <c r="J175" s="320">
        <v>4.75</v>
      </c>
      <c r="K175" s="320">
        <v>4.25</v>
      </c>
      <c r="L175" s="319" t="s">
        <v>313</v>
      </c>
      <c r="M175" s="318">
        <v>22.1</v>
      </c>
      <c r="N175" s="318">
        <v>0.46899999999999997</v>
      </c>
      <c r="O175" s="318">
        <v>23.54</v>
      </c>
      <c r="P175" s="317">
        <v>340.6</v>
      </c>
      <c r="Q175" s="317">
        <v>39.409999999999997</v>
      </c>
      <c r="R175" s="317">
        <v>3.66</v>
      </c>
      <c r="S175" s="317">
        <v>541.5</v>
      </c>
      <c r="T175" s="317">
        <v>4.62</v>
      </c>
      <c r="U175" s="317">
        <v>139.80000000000001</v>
      </c>
      <c r="V175" s="317">
        <v>2.35</v>
      </c>
      <c r="W175" s="317">
        <v>-200.9</v>
      </c>
      <c r="X175" s="64"/>
      <c r="Y175" s="64"/>
      <c r="Z175" s="326"/>
      <c r="AA175" s="325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</row>
    <row r="176" spans="1:37" s="327" customFormat="1" ht="13.5" customHeight="1">
      <c r="A176" s="324" t="s">
        <v>448</v>
      </c>
      <c r="B176" s="323">
        <v>21.6</v>
      </c>
      <c r="C176" s="322">
        <v>120</v>
      </c>
      <c r="D176" s="322">
        <v>12</v>
      </c>
      <c r="E176" s="322">
        <v>13</v>
      </c>
      <c r="F176" s="322" t="s">
        <v>19</v>
      </c>
      <c r="G176" s="321">
        <v>27.5</v>
      </c>
      <c r="H176" s="320">
        <v>3.4</v>
      </c>
      <c r="I176" s="320">
        <v>8.49</v>
      </c>
      <c r="J176" s="320">
        <v>4.8</v>
      </c>
      <c r="K176" s="320">
        <v>4.26</v>
      </c>
      <c r="L176" s="319" t="s">
        <v>313</v>
      </c>
      <c r="M176" s="318">
        <v>23.9</v>
      </c>
      <c r="N176" s="318">
        <v>0.46899999999999997</v>
      </c>
      <c r="O176" s="318">
        <v>21.69</v>
      </c>
      <c r="P176" s="317">
        <v>367.7</v>
      </c>
      <c r="Q176" s="317">
        <v>42.73</v>
      </c>
      <c r="R176" s="317">
        <v>3.65</v>
      </c>
      <c r="S176" s="317">
        <v>584.29999999999995</v>
      </c>
      <c r="T176" s="317">
        <v>4.6100000000000003</v>
      </c>
      <c r="U176" s="317">
        <v>151.1</v>
      </c>
      <c r="V176" s="317">
        <v>2.34</v>
      </c>
      <c r="W176" s="317">
        <v>-216.6</v>
      </c>
      <c r="X176" s="64"/>
      <c r="Y176" s="64"/>
      <c r="Z176" s="326"/>
      <c r="AA176" s="325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</row>
    <row r="177" spans="1:37" s="328" customFormat="1" ht="13.5" customHeight="1">
      <c r="A177" s="324" t="s">
        <v>447</v>
      </c>
      <c r="B177" s="323">
        <v>23.3</v>
      </c>
      <c r="C177" s="322">
        <v>120</v>
      </c>
      <c r="D177" s="322">
        <v>13</v>
      </c>
      <c r="E177" s="322">
        <v>13</v>
      </c>
      <c r="F177" s="322" t="s">
        <v>19</v>
      </c>
      <c r="G177" s="321">
        <v>29.7</v>
      </c>
      <c r="H177" s="320">
        <v>3.44</v>
      </c>
      <c r="I177" s="320">
        <v>8.49</v>
      </c>
      <c r="J177" s="320">
        <v>4.8600000000000003</v>
      </c>
      <c r="K177" s="320">
        <v>4.28</v>
      </c>
      <c r="L177" s="319" t="s">
        <v>313</v>
      </c>
      <c r="M177" s="318">
        <v>25.8</v>
      </c>
      <c r="N177" s="318">
        <v>0.46899999999999997</v>
      </c>
      <c r="O177" s="318">
        <v>20.12</v>
      </c>
      <c r="P177" s="317">
        <v>394</v>
      </c>
      <c r="Q177" s="317">
        <v>46.01</v>
      </c>
      <c r="R177" s="317">
        <v>3.64</v>
      </c>
      <c r="S177" s="317">
        <v>625.79999999999995</v>
      </c>
      <c r="T177" s="317">
        <v>4.59</v>
      </c>
      <c r="U177" s="317">
        <v>162.19999999999999</v>
      </c>
      <c r="V177" s="317">
        <v>2.34</v>
      </c>
      <c r="W177" s="317">
        <v>-231.8</v>
      </c>
      <c r="X177" s="64"/>
      <c r="Y177" s="64"/>
      <c r="Z177" s="326"/>
      <c r="AA177" s="325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</row>
    <row r="178" spans="1:37" s="327" customFormat="1" ht="13.5" customHeight="1">
      <c r="A178" s="324" t="s">
        <v>446</v>
      </c>
      <c r="B178" s="323">
        <v>25</v>
      </c>
      <c r="C178" s="322">
        <v>120</v>
      </c>
      <c r="D178" s="322">
        <v>14</v>
      </c>
      <c r="E178" s="322">
        <v>13</v>
      </c>
      <c r="F178" s="322" t="s">
        <v>19</v>
      </c>
      <c r="G178" s="321">
        <v>31.8</v>
      </c>
      <c r="H178" s="320">
        <v>3.48</v>
      </c>
      <c r="I178" s="320">
        <v>8.49</v>
      </c>
      <c r="J178" s="320">
        <v>4.92</v>
      </c>
      <c r="K178" s="320">
        <v>4.29</v>
      </c>
      <c r="L178" s="319" t="s">
        <v>313</v>
      </c>
      <c r="M178" s="318">
        <v>27.6</v>
      </c>
      <c r="N178" s="318">
        <v>0.46899999999999997</v>
      </c>
      <c r="O178" s="318">
        <v>18.77</v>
      </c>
      <c r="P178" s="317">
        <v>419.8</v>
      </c>
      <c r="Q178" s="317">
        <v>49.25</v>
      </c>
      <c r="R178" s="317">
        <v>3.63</v>
      </c>
      <c r="S178" s="317">
        <v>666.3</v>
      </c>
      <c r="T178" s="317">
        <v>4.58</v>
      </c>
      <c r="U178" s="317">
        <v>173.3</v>
      </c>
      <c r="V178" s="317">
        <v>2.33</v>
      </c>
      <c r="W178" s="317">
        <v>-246.5</v>
      </c>
      <c r="X178" s="64"/>
      <c r="Y178" s="64"/>
      <c r="Z178" s="326"/>
      <c r="AA178" s="325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</row>
    <row r="179" spans="1:37" s="328" customFormat="1" ht="13.5" customHeight="1">
      <c r="A179" s="324" t="s">
        <v>445</v>
      </c>
      <c r="B179" s="323">
        <v>26.6</v>
      </c>
      <c r="C179" s="322">
        <v>120</v>
      </c>
      <c r="D179" s="322">
        <v>15</v>
      </c>
      <c r="E179" s="322">
        <v>13</v>
      </c>
      <c r="F179" s="322" t="s">
        <v>19</v>
      </c>
      <c r="G179" s="321">
        <v>33.9</v>
      </c>
      <c r="H179" s="320">
        <v>3.51</v>
      </c>
      <c r="I179" s="320">
        <v>8.49</v>
      </c>
      <c r="J179" s="320">
        <v>4.97</v>
      </c>
      <c r="K179" s="320">
        <v>4.3099999999999996</v>
      </c>
      <c r="L179" s="319" t="s">
        <v>313</v>
      </c>
      <c r="M179" s="318">
        <v>29.4</v>
      </c>
      <c r="N179" s="318">
        <v>0.46899999999999997</v>
      </c>
      <c r="O179" s="318">
        <v>17.600000000000001</v>
      </c>
      <c r="P179" s="317">
        <v>444.9</v>
      </c>
      <c r="Q179" s="317">
        <v>52.43</v>
      </c>
      <c r="R179" s="317">
        <v>3.62</v>
      </c>
      <c r="S179" s="317">
        <v>705.6</v>
      </c>
      <c r="T179" s="317">
        <v>4.5599999999999996</v>
      </c>
      <c r="U179" s="317">
        <v>184.2</v>
      </c>
      <c r="V179" s="317">
        <v>2.33</v>
      </c>
      <c r="W179" s="317">
        <v>-260.7</v>
      </c>
      <c r="X179" s="64"/>
      <c r="Y179" s="64"/>
      <c r="Z179" s="326"/>
      <c r="AA179" s="325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</row>
    <row r="180" spans="1:37" s="327" customFormat="1" ht="13.5" customHeight="1">
      <c r="A180" s="324" t="s">
        <v>444</v>
      </c>
      <c r="B180" s="323">
        <v>28.3</v>
      </c>
      <c r="C180" s="322">
        <v>120</v>
      </c>
      <c r="D180" s="322">
        <v>16</v>
      </c>
      <c r="E180" s="322">
        <v>13</v>
      </c>
      <c r="F180" s="322" t="s">
        <v>19</v>
      </c>
      <c r="G180" s="321">
        <v>36</v>
      </c>
      <c r="H180" s="320">
        <v>3.55</v>
      </c>
      <c r="I180" s="320">
        <v>8.49</v>
      </c>
      <c r="J180" s="320">
        <v>5.0199999999999996</v>
      </c>
      <c r="K180" s="320">
        <v>4.32</v>
      </c>
      <c r="L180" s="319" t="s">
        <v>313</v>
      </c>
      <c r="M180" s="318">
        <v>31.2</v>
      </c>
      <c r="N180" s="318">
        <v>0.46899999999999997</v>
      </c>
      <c r="O180" s="318">
        <v>16.579999999999998</v>
      </c>
      <c r="P180" s="317">
        <v>469.4</v>
      </c>
      <c r="Q180" s="317">
        <v>55.57</v>
      </c>
      <c r="R180" s="317">
        <v>3.61</v>
      </c>
      <c r="S180" s="317">
        <v>743.8</v>
      </c>
      <c r="T180" s="317">
        <v>4.54</v>
      </c>
      <c r="U180" s="317">
        <v>195</v>
      </c>
      <c r="V180" s="317">
        <v>2.33</v>
      </c>
      <c r="W180" s="317">
        <v>-274.39999999999998</v>
      </c>
      <c r="X180" s="64"/>
      <c r="Y180" s="64"/>
      <c r="Z180" s="326"/>
      <c r="AA180" s="325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</row>
    <row r="181" spans="1:37" s="327" customFormat="1" ht="13.5" customHeight="1">
      <c r="A181" s="324" t="s">
        <v>443</v>
      </c>
      <c r="B181" s="323">
        <v>16</v>
      </c>
      <c r="C181" s="322">
        <v>130</v>
      </c>
      <c r="D181" s="322">
        <v>8</v>
      </c>
      <c r="E181" s="322">
        <v>14</v>
      </c>
      <c r="F181" s="322" t="s">
        <v>19</v>
      </c>
      <c r="G181" s="321">
        <v>20.399999999999999</v>
      </c>
      <c r="H181" s="320">
        <v>3.46</v>
      </c>
      <c r="I181" s="320">
        <v>9.19</v>
      </c>
      <c r="J181" s="320">
        <v>4.9000000000000004</v>
      </c>
      <c r="K181" s="320">
        <v>4.57</v>
      </c>
      <c r="L181" s="319" t="s">
        <v>313</v>
      </c>
      <c r="M181" s="318">
        <v>18</v>
      </c>
      <c r="N181" s="318">
        <v>0.50800000000000001</v>
      </c>
      <c r="O181" s="318">
        <v>31.77</v>
      </c>
      <c r="P181" s="317">
        <v>326.7</v>
      </c>
      <c r="Q181" s="317">
        <v>34.26</v>
      </c>
      <c r="R181" s="317">
        <v>4</v>
      </c>
      <c r="S181" s="317">
        <v>519.20000000000005</v>
      </c>
      <c r="T181" s="317">
        <v>5.05</v>
      </c>
      <c r="U181" s="317">
        <v>134.30000000000001</v>
      </c>
      <c r="V181" s="317">
        <v>2.57</v>
      </c>
      <c r="W181" s="317">
        <v>-192.5</v>
      </c>
      <c r="X181" s="64"/>
      <c r="Y181" s="64"/>
      <c r="Z181" s="326"/>
      <c r="AA181" s="325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</row>
    <row r="182" spans="1:37" s="328" customFormat="1" ht="13.5" customHeight="1">
      <c r="A182" s="324" t="s">
        <v>442</v>
      </c>
      <c r="B182" s="323">
        <v>17.899999999999999</v>
      </c>
      <c r="C182" s="322">
        <v>130</v>
      </c>
      <c r="D182" s="322">
        <v>9</v>
      </c>
      <c r="E182" s="322">
        <v>14</v>
      </c>
      <c r="F182" s="322" t="s">
        <v>19</v>
      </c>
      <c r="G182" s="321">
        <v>22.8</v>
      </c>
      <c r="H182" s="320">
        <v>3.51</v>
      </c>
      <c r="I182" s="320">
        <v>9.19</v>
      </c>
      <c r="J182" s="320">
        <v>4.96</v>
      </c>
      <c r="K182" s="320">
        <v>4.57</v>
      </c>
      <c r="L182" s="319" t="s">
        <v>313</v>
      </c>
      <c r="M182" s="318">
        <v>20.100000000000001</v>
      </c>
      <c r="N182" s="318">
        <v>0.50800000000000001</v>
      </c>
      <c r="O182" s="318">
        <v>28.38</v>
      </c>
      <c r="P182" s="317">
        <v>364.4</v>
      </c>
      <c r="Q182" s="317">
        <v>38.39</v>
      </c>
      <c r="R182" s="317">
        <v>4</v>
      </c>
      <c r="S182" s="317">
        <v>579.20000000000005</v>
      </c>
      <c r="T182" s="317">
        <v>5.04</v>
      </c>
      <c r="U182" s="317">
        <v>149.5</v>
      </c>
      <c r="V182" s="317">
        <v>2.56</v>
      </c>
      <c r="W182" s="317">
        <v>-214.9</v>
      </c>
      <c r="X182" s="64"/>
      <c r="Y182" s="64"/>
      <c r="Z182" s="326"/>
      <c r="AA182" s="325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</row>
    <row r="183" spans="1:37" s="327" customFormat="1" ht="13.5" customHeight="1">
      <c r="A183" s="324" t="s">
        <v>441</v>
      </c>
      <c r="B183" s="323">
        <v>19.8</v>
      </c>
      <c r="C183" s="322">
        <v>130</v>
      </c>
      <c r="D183" s="322">
        <v>10</v>
      </c>
      <c r="E183" s="322">
        <v>14</v>
      </c>
      <c r="F183" s="322" t="s">
        <v>19</v>
      </c>
      <c r="G183" s="321">
        <v>25.2</v>
      </c>
      <c r="H183" s="320">
        <v>3.55</v>
      </c>
      <c r="I183" s="320">
        <v>9.19</v>
      </c>
      <c r="J183" s="320">
        <v>5.03</v>
      </c>
      <c r="K183" s="320">
        <v>4.58</v>
      </c>
      <c r="L183" s="319" t="s">
        <v>313</v>
      </c>
      <c r="M183" s="318">
        <v>22.2</v>
      </c>
      <c r="N183" s="318">
        <v>0.50800000000000001</v>
      </c>
      <c r="O183" s="318">
        <v>25.67</v>
      </c>
      <c r="P183" s="317">
        <v>401.1</v>
      </c>
      <c r="Q183" s="317">
        <v>42.47</v>
      </c>
      <c r="R183" s="317">
        <v>3.99</v>
      </c>
      <c r="S183" s="317">
        <v>637.79999999999995</v>
      </c>
      <c r="T183" s="317">
        <v>5.03</v>
      </c>
      <c r="U183" s="317">
        <v>164.5</v>
      </c>
      <c r="V183" s="317">
        <v>2.5499999999999998</v>
      </c>
      <c r="W183" s="317">
        <v>-236.7</v>
      </c>
      <c r="X183" s="64"/>
      <c r="Y183" s="64"/>
      <c r="Z183" s="326"/>
      <c r="AA183" s="325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</row>
    <row r="184" spans="1:37" s="328" customFormat="1" ht="13.5" customHeight="1">
      <c r="A184" s="324" t="s">
        <v>440</v>
      </c>
      <c r="B184" s="323">
        <v>21.7</v>
      </c>
      <c r="C184" s="322">
        <v>130</v>
      </c>
      <c r="D184" s="322">
        <v>11</v>
      </c>
      <c r="E184" s="322">
        <v>14</v>
      </c>
      <c r="F184" s="322" t="s">
        <v>19</v>
      </c>
      <c r="G184" s="321">
        <v>27.6</v>
      </c>
      <c r="H184" s="320">
        <v>3.6</v>
      </c>
      <c r="I184" s="320">
        <v>9.19</v>
      </c>
      <c r="J184" s="320">
        <v>5.09</v>
      </c>
      <c r="K184" s="320">
        <v>4.59</v>
      </c>
      <c r="L184" s="319" t="s">
        <v>313</v>
      </c>
      <c r="M184" s="318">
        <v>24.3</v>
      </c>
      <c r="N184" s="318">
        <v>0.50800000000000001</v>
      </c>
      <c r="O184" s="318">
        <v>23.45</v>
      </c>
      <c r="P184" s="317">
        <v>437.1</v>
      </c>
      <c r="Q184" s="317">
        <v>46.48</v>
      </c>
      <c r="R184" s="317">
        <v>3.98</v>
      </c>
      <c r="S184" s="317">
        <v>694.9</v>
      </c>
      <c r="T184" s="317">
        <v>5.0199999999999996</v>
      </c>
      <c r="U184" s="317">
        <v>179.2</v>
      </c>
      <c r="V184" s="317">
        <v>2.5499999999999998</v>
      </c>
      <c r="W184" s="317">
        <v>-257.89999999999998</v>
      </c>
      <c r="X184" s="64"/>
      <c r="Y184" s="64"/>
      <c r="Z184" s="326"/>
      <c r="AA184" s="325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</row>
    <row r="185" spans="1:37" s="327" customFormat="1" ht="13.5" customHeight="1">
      <c r="A185" s="324" t="s">
        <v>439</v>
      </c>
      <c r="B185" s="323">
        <v>23.5</v>
      </c>
      <c r="C185" s="322">
        <v>130</v>
      </c>
      <c r="D185" s="322">
        <v>12</v>
      </c>
      <c r="E185" s="322">
        <v>14</v>
      </c>
      <c r="F185" s="322" t="s">
        <v>19</v>
      </c>
      <c r="G185" s="321">
        <v>30</v>
      </c>
      <c r="H185" s="320">
        <v>3.64</v>
      </c>
      <c r="I185" s="320">
        <v>9.19</v>
      </c>
      <c r="J185" s="320">
        <v>5.15</v>
      </c>
      <c r="K185" s="320">
        <v>4.5999999999999996</v>
      </c>
      <c r="L185" s="319" t="s">
        <v>313</v>
      </c>
      <c r="M185" s="318">
        <v>26.4</v>
      </c>
      <c r="N185" s="318">
        <v>0.50800000000000001</v>
      </c>
      <c r="O185" s="318">
        <v>21.59</v>
      </c>
      <c r="P185" s="317">
        <v>472.2</v>
      </c>
      <c r="Q185" s="317">
        <v>50.44</v>
      </c>
      <c r="R185" s="317">
        <v>3.97</v>
      </c>
      <c r="S185" s="317">
        <v>750.6</v>
      </c>
      <c r="T185" s="317">
        <v>5</v>
      </c>
      <c r="U185" s="317">
        <v>193.7</v>
      </c>
      <c r="V185" s="317">
        <v>2.54</v>
      </c>
      <c r="W185" s="317">
        <v>-278.39999999999998</v>
      </c>
      <c r="X185" s="64"/>
      <c r="Y185" s="64"/>
      <c r="Z185" s="326"/>
      <c r="AA185" s="325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</row>
    <row r="186" spans="1:37" s="328" customFormat="1" ht="13.5" customHeight="1">
      <c r="A186" s="324" t="s">
        <v>438</v>
      </c>
      <c r="B186" s="323">
        <v>25.4</v>
      </c>
      <c r="C186" s="322">
        <v>130</v>
      </c>
      <c r="D186" s="322">
        <v>13</v>
      </c>
      <c r="E186" s="322">
        <v>14</v>
      </c>
      <c r="F186" s="322" t="s">
        <v>19</v>
      </c>
      <c r="G186" s="321">
        <v>32.299999999999997</v>
      </c>
      <c r="H186" s="320">
        <v>3.68</v>
      </c>
      <c r="I186" s="320">
        <v>9.19</v>
      </c>
      <c r="J186" s="320">
        <v>5.2</v>
      </c>
      <c r="K186" s="320">
        <v>4.62</v>
      </c>
      <c r="L186" s="319" t="s">
        <v>313</v>
      </c>
      <c r="M186" s="318">
        <v>28.4</v>
      </c>
      <c r="N186" s="318">
        <v>0.50800000000000001</v>
      </c>
      <c r="O186" s="318">
        <v>20.02</v>
      </c>
      <c r="P186" s="317">
        <v>506.5</v>
      </c>
      <c r="Q186" s="317">
        <v>54.35</v>
      </c>
      <c r="R186" s="317">
        <v>3.96</v>
      </c>
      <c r="S186" s="317">
        <v>804.9</v>
      </c>
      <c r="T186" s="317">
        <v>4.99</v>
      </c>
      <c r="U186" s="317">
        <v>208.1</v>
      </c>
      <c r="V186" s="317">
        <v>2.54</v>
      </c>
      <c r="W186" s="317">
        <v>-298.39999999999998</v>
      </c>
      <c r="X186" s="64"/>
      <c r="Y186" s="64"/>
      <c r="Z186" s="326"/>
      <c r="AA186" s="325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</row>
    <row r="187" spans="1:37" s="327" customFormat="1" ht="13.5" customHeight="1">
      <c r="A187" s="324" t="s">
        <v>437</v>
      </c>
      <c r="B187" s="323">
        <v>27.2</v>
      </c>
      <c r="C187" s="322">
        <v>130</v>
      </c>
      <c r="D187" s="322">
        <v>14</v>
      </c>
      <c r="E187" s="322">
        <v>14</v>
      </c>
      <c r="F187" s="322" t="s">
        <v>19</v>
      </c>
      <c r="G187" s="321">
        <v>34.700000000000003</v>
      </c>
      <c r="H187" s="320">
        <v>3.72</v>
      </c>
      <c r="I187" s="320">
        <v>9.19</v>
      </c>
      <c r="J187" s="320">
        <v>5.26</v>
      </c>
      <c r="K187" s="320">
        <v>4.63</v>
      </c>
      <c r="L187" s="319" t="s">
        <v>313</v>
      </c>
      <c r="M187" s="318">
        <v>30.5</v>
      </c>
      <c r="N187" s="318">
        <v>0.50800000000000001</v>
      </c>
      <c r="O187" s="318">
        <v>18.68</v>
      </c>
      <c r="P187" s="317">
        <v>540.1</v>
      </c>
      <c r="Q187" s="317">
        <v>58.2</v>
      </c>
      <c r="R187" s="317">
        <v>3.95</v>
      </c>
      <c r="S187" s="317">
        <v>857.8</v>
      </c>
      <c r="T187" s="317">
        <v>4.9800000000000004</v>
      </c>
      <c r="U187" s="317">
        <v>222.3</v>
      </c>
      <c r="V187" s="317">
        <v>2.5299999999999998</v>
      </c>
      <c r="W187" s="317">
        <v>-317.8</v>
      </c>
      <c r="X187" s="64"/>
      <c r="Y187" s="64"/>
      <c r="Z187" s="326"/>
      <c r="AA187" s="325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</row>
    <row r="188" spans="1:37" s="328" customFormat="1" ht="13.5" customHeight="1">
      <c r="A188" s="324" t="s">
        <v>436</v>
      </c>
      <c r="B188" s="323">
        <v>29</v>
      </c>
      <c r="C188" s="322">
        <v>130</v>
      </c>
      <c r="D188" s="322">
        <v>15</v>
      </c>
      <c r="E188" s="322">
        <v>14</v>
      </c>
      <c r="F188" s="322" t="s">
        <v>19</v>
      </c>
      <c r="G188" s="321">
        <v>37</v>
      </c>
      <c r="H188" s="320">
        <v>3.76</v>
      </c>
      <c r="I188" s="320">
        <v>9.19</v>
      </c>
      <c r="J188" s="320">
        <v>5.32</v>
      </c>
      <c r="K188" s="320">
        <v>4.6500000000000004</v>
      </c>
      <c r="L188" s="319" t="s">
        <v>313</v>
      </c>
      <c r="M188" s="318">
        <v>32.5</v>
      </c>
      <c r="N188" s="318">
        <v>0.50800000000000001</v>
      </c>
      <c r="O188" s="318">
        <v>17.510000000000002</v>
      </c>
      <c r="P188" s="317">
        <v>572.9</v>
      </c>
      <c r="Q188" s="317">
        <v>62</v>
      </c>
      <c r="R188" s="317">
        <v>3.94</v>
      </c>
      <c r="S188" s="317">
        <v>909.4</v>
      </c>
      <c r="T188" s="317">
        <v>4.96</v>
      </c>
      <c r="U188" s="317">
        <v>236.3</v>
      </c>
      <c r="V188" s="317">
        <v>2.5299999999999998</v>
      </c>
      <c r="W188" s="317">
        <v>-336.5</v>
      </c>
      <c r="X188" s="64"/>
      <c r="Y188" s="64"/>
      <c r="Z188" s="326"/>
      <c r="AA188" s="325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</row>
    <row r="189" spans="1:37" s="327" customFormat="1" ht="13.5" customHeight="1">
      <c r="A189" s="324" t="s">
        <v>435</v>
      </c>
      <c r="B189" s="323">
        <v>30.8</v>
      </c>
      <c r="C189" s="322">
        <v>130</v>
      </c>
      <c r="D189" s="322">
        <v>16</v>
      </c>
      <c r="E189" s="322">
        <v>14</v>
      </c>
      <c r="F189" s="322" t="s">
        <v>19</v>
      </c>
      <c r="G189" s="321">
        <v>39.299999999999997</v>
      </c>
      <c r="H189" s="320">
        <v>3.8</v>
      </c>
      <c r="I189" s="320">
        <v>9.19</v>
      </c>
      <c r="J189" s="320">
        <v>5.37</v>
      </c>
      <c r="K189" s="320">
        <v>4.66</v>
      </c>
      <c r="L189" s="319" t="s">
        <v>313</v>
      </c>
      <c r="M189" s="318">
        <v>34.5</v>
      </c>
      <c r="N189" s="318">
        <v>0.50800000000000001</v>
      </c>
      <c r="O189" s="318">
        <v>16.489999999999998</v>
      </c>
      <c r="P189" s="317">
        <v>605</v>
      </c>
      <c r="Q189" s="317">
        <v>65.75</v>
      </c>
      <c r="R189" s="317">
        <v>3.93</v>
      </c>
      <c r="S189" s="317">
        <v>959.7</v>
      </c>
      <c r="T189" s="317">
        <v>4.9400000000000004</v>
      </c>
      <c r="U189" s="317">
        <v>250.3</v>
      </c>
      <c r="V189" s="317">
        <v>2.5299999999999998</v>
      </c>
      <c r="W189" s="317">
        <v>-354.7</v>
      </c>
      <c r="X189" s="64"/>
      <c r="Y189" s="64"/>
      <c r="Z189" s="326"/>
      <c r="AA189" s="325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</row>
    <row r="190" spans="1:37" s="328" customFormat="1" ht="13.5" customHeight="1">
      <c r="A190" s="324" t="s">
        <v>434</v>
      </c>
      <c r="B190" s="323">
        <v>19.3</v>
      </c>
      <c r="C190" s="322">
        <v>140</v>
      </c>
      <c r="D190" s="322">
        <v>9</v>
      </c>
      <c r="E190" s="322">
        <v>15</v>
      </c>
      <c r="F190" s="322" t="s">
        <v>19</v>
      </c>
      <c r="G190" s="321">
        <v>24.6</v>
      </c>
      <c r="H190" s="320">
        <v>3.75</v>
      </c>
      <c r="I190" s="320">
        <v>9.9</v>
      </c>
      <c r="J190" s="320">
        <v>5.3</v>
      </c>
      <c r="K190" s="320">
        <v>4.92</v>
      </c>
      <c r="L190" s="319" t="s">
        <v>313</v>
      </c>
      <c r="M190" s="318">
        <v>21.9</v>
      </c>
      <c r="N190" s="318">
        <v>0.54700000000000004</v>
      </c>
      <c r="O190" s="318">
        <v>28.3</v>
      </c>
      <c r="P190" s="317">
        <v>457.8</v>
      </c>
      <c r="Q190" s="317">
        <v>44.66</v>
      </c>
      <c r="R190" s="317">
        <v>4.3099999999999996</v>
      </c>
      <c r="S190" s="317">
        <v>727.6</v>
      </c>
      <c r="T190" s="317">
        <v>5.44</v>
      </c>
      <c r="U190" s="317">
        <v>188</v>
      </c>
      <c r="V190" s="317">
        <v>2.76</v>
      </c>
      <c r="W190" s="317">
        <v>-269.8</v>
      </c>
      <c r="X190" s="64"/>
      <c r="Y190" s="64"/>
      <c r="Z190" s="326"/>
      <c r="AA190" s="325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</row>
    <row r="191" spans="1:37" s="327" customFormat="1" ht="13.5" customHeight="1">
      <c r="A191" s="324" t="s">
        <v>433</v>
      </c>
      <c r="B191" s="323">
        <v>21.4</v>
      </c>
      <c r="C191" s="322">
        <v>140</v>
      </c>
      <c r="D191" s="322">
        <v>10</v>
      </c>
      <c r="E191" s="322">
        <v>15</v>
      </c>
      <c r="F191" s="322" t="s">
        <v>19</v>
      </c>
      <c r="G191" s="321">
        <v>27.2</v>
      </c>
      <c r="H191" s="320">
        <v>3.79</v>
      </c>
      <c r="I191" s="320">
        <v>9.9</v>
      </c>
      <c r="J191" s="320">
        <v>5.37</v>
      </c>
      <c r="K191" s="320">
        <v>4.93</v>
      </c>
      <c r="L191" s="319" t="s">
        <v>313</v>
      </c>
      <c r="M191" s="318">
        <v>24.2</v>
      </c>
      <c r="N191" s="318">
        <v>0.54700000000000004</v>
      </c>
      <c r="O191" s="318">
        <v>25.59</v>
      </c>
      <c r="P191" s="317">
        <v>504.4</v>
      </c>
      <c r="Q191" s="317">
        <v>49.43</v>
      </c>
      <c r="R191" s="317">
        <v>4.3</v>
      </c>
      <c r="S191" s="317">
        <v>802</v>
      </c>
      <c r="T191" s="317">
        <v>5.43</v>
      </c>
      <c r="U191" s="317">
        <v>206.9</v>
      </c>
      <c r="V191" s="317">
        <v>2.76</v>
      </c>
      <c r="W191" s="317">
        <v>-297.60000000000002</v>
      </c>
      <c r="X191" s="64"/>
      <c r="Y191" s="64"/>
      <c r="Z191" s="326"/>
      <c r="AA191" s="325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</row>
    <row r="192" spans="1:37" s="327" customFormat="1" ht="13.5" customHeight="1">
      <c r="A192" s="324" t="s">
        <v>432</v>
      </c>
      <c r="B192" s="323">
        <v>23.4</v>
      </c>
      <c r="C192" s="322">
        <v>140</v>
      </c>
      <c r="D192" s="322">
        <v>11</v>
      </c>
      <c r="E192" s="322">
        <v>15</v>
      </c>
      <c r="F192" s="322" t="s">
        <v>19</v>
      </c>
      <c r="G192" s="321">
        <v>29.8</v>
      </c>
      <c r="H192" s="320">
        <v>3.84</v>
      </c>
      <c r="I192" s="320">
        <v>9.9</v>
      </c>
      <c r="J192" s="320">
        <v>5.43</v>
      </c>
      <c r="K192" s="320">
        <v>4.9400000000000004</v>
      </c>
      <c r="L192" s="319" t="s">
        <v>313</v>
      </c>
      <c r="M192" s="318">
        <v>26.5</v>
      </c>
      <c r="N192" s="318">
        <v>0.54700000000000004</v>
      </c>
      <c r="O192" s="318">
        <v>23.36</v>
      </c>
      <c r="P192" s="317">
        <v>550.1</v>
      </c>
      <c r="Q192" s="317">
        <v>54.14</v>
      </c>
      <c r="R192" s="317">
        <v>4.29</v>
      </c>
      <c r="S192" s="317">
        <v>874.7</v>
      </c>
      <c r="T192" s="317">
        <v>5.41</v>
      </c>
      <c r="U192" s="317">
        <v>225.5</v>
      </c>
      <c r="V192" s="317">
        <v>2.75</v>
      </c>
      <c r="W192" s="317">
        <v>-324.60000000000002</v>
      </c>
      <c r="X192" s="64"/>
      <c r="Y192" s="64"/>
      <c r="Z192" s="326"/>
      <c r="AA192" s="325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</row>
    <row r="193" spans="1:37" s="328" customFormat="1" ht="13.5" customHeight="1">
      <c r="A193" s="324" t="s">
        <v>431</v>
      </c>
      <c r="B193" s="323">
        <v>25.4</v>
      </c>
      <c r="C193" s="322">
        <v>140</v>
      </c>
      <c r="D193" s="322">
        <v>12</v>
      </c>
      <c r="E193" s="322">
        <v>15</v>
      </c>
      <c r="F193" s="322" t="s">
        <v>19</v>
      </c>
      <c r="G193" s="321">
        <v>32.4</v>
      </c>
      <c r="H193" s="320">
        <v>3.88</v>
      </c>
      <c r="I193" s="320">
        <v>9.9</v>
      </c>
      <c r="J193" s="320">
        <v>5.49</v>
      </c>
      <c r="K193" s="320">
        <v>4.95</v>
      </c>
      <c r="L193" s="319" t="s">
        <v>313</v>
      </c>
      <c r="M193" s="318">
        <v>28.8</v>
      </c>
      <c r="N193" s="318">
        <v>0.54700000000000004</v>
      </c>
      <c r="O193" s="318">
        <v>21.51</v>
      </c>
      <c r="P193" s="317">
        <v>594.79999999999995</v>
      </c>
      <c r="Q193" s="317">
        <v>58.78</v>
      </c>
      <c r="R193" s="317">
        <v>4.28</v>
      </c>
      <c r="S193" s="317">
        <v>945.7</v>
      </c>
      <c r="T193" s="317">
        <v>5.4</v>
      </c>
      <c r="U193" s="317">
        <v>243.9</v>
      </c>
      <c r="V193" s="317">
        <v>2.74</v>
      </c>
      <c r="W193" s="317">
        <v>-350.9</v>
      </c>
      <c r="X193" s="64"/>
      <c r="Y193" s="64"/>
      <c r="Z193" s="326"/>
      <c r="AA193" s="325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</row>
    <row r="194" spans="1:37" s="327" customFormat="1" ht="13.5" customHeight="1">
      <c r="A194" s="324" t="s">
        <v>430</v>
      </c>
      <c r="B194" s="323">
        <v>27.5</v>
      </c>
      <c r="C194" s="322">
        <v>140</v>
      </c>
      <c r="D194" s="322">
        <v>13</v>
      </c>
      <c r="E194" s="322">
        <v>15</v>
      </c>
      <c r="F194" s="322" t="s">
        <v>19</v>
      </c>
      <c r="G194" s="321">
        <v>35</v>
      </c>
      <c r="H194" s="320">
        <v>3.92</v>
      </c>
      <c r="I194" s="320">
        <v>9.9</v>
      </c>
      <c r="J194" s="320">
        <v>5.55</v>
      </c>
      <c r="K194" s="320">
        <v>4.96</v>
      </c>
      <c r="L194" s="319" t="s">
        <v>313</v>
      </c>
      <c r="M194" s="318">
        <v>31.1</v>
      </c>
      <c r="N194" s="318">
        <v>0.54700000000000004</v>
      </c>
      <c r="O194" s="318">
        <v>19.940000000000001</v>
      </c>
      <c r="P194" s="317">
        <v>638.5</v>
      </c>
      <c r="Q194" s="317">
        <v>63.37</v>
      </c>
      <c r="R194" s="317">
        <v>4.2699999999999996</v>
      </c>
      <c r="S194" s="317">
        <v>1015</v>
      </c>
      <c r="T194" s="317">
        <v>5.39</v>
      </c>
      <c r="U194" s="317">
        <v>262</v>
      </c>
      <c r="V194" s="317">
        <v>2.74</v>
      </c>
      <c r="W194" s="317">
        <v>-376.5</v>
      </c>
      <c r="X194" s="64"/>
      <c r="Y194" s="64"/>
      <c r="Z194" s="326"/>
      <c r="AA194" s="325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</row>
    <row r="195" spans="1:37" s="328" customFormat="1" ht="13.5" customHeight="1">
      <c r="A195" s="324" t="s">
        <v>429</v>
      </c>
      <c r="B195" s="323">
        <v>29.4</v>
      </c>
      <c r="C195" s="322">
        <v>140</v>
      </c>
      <c r="D195" s="322">
        <v>14</v>
      </c>
      <c r="E195" s="322">
        <v>15</v>
      </c>
      <c r="F195" s="322" t="s">
        <v>19</v>
      </c>
      <c r="G195" s="321">
        <v>37.5</v>
      </c>
      <c r="H195" s="320">
        <v>3.96</v>
      </c>
      <c r="I195" s="320">
        <v>9.9</v>
      </c>
      <c r="J195" s="320">
        <v>5.61</v>
      </c>
      <c r="K195" s="320">
        <v>4.97</v>
      </c>
      <c r="L195" s="319" t="s">
        <v>313</v>
      </c>
      <c r="M195" s="318">
        <v>33.299999999999997</v>
      </c>
      <c r="N195" s="318">
        <v>0.54700000000000004</v>
      </c>
      <c r="O195" s="318">
        <v>18.600000000000001</v>
      </c>
      <c r="P195" s="317">
        <v>681.4</v>
      </c>
      <c r="Q195" s="317">
        <v>67.89</v>
      </c>
      <c r="R195" s="317">
        <v>4.26</v>
      </c>
      <c r="S195" s="317">
        <v>1083</v>
      </c>
      <c r="T195" s="317">
        <v>5.37</v>
      </c>
      <c r="U195" s="317">
        <v>280</v>
      </c>
      <c r="V195" s="317">
        <v>2.73</v>
      </c>
      <c r="W195" s="317">
        <v>-401.4</v>
      </c>
      <c r="X195" s="64"/>
      <c r="Y195" s="64"/>
      <c r="Z195" s="326"/>
      <c r="AA195" s="325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</row>
    <row r="196" spans="1:37" s="327" customFormat="1" ht="13.5" customHeight="1">
      <c r="A196" s="324" t="s">
        <v>428</v>
      </c>
      <c r="B196" s="323">
        <v>31.4</v>
      </c>
      <c r="C196" s="322">
        <v>140</v>
      </c>
      <c r="D196" s="322">
        <v>15</v>
      </c>
      <c r="E196" s="322">
        <v>15</v>
      </c>
      <c r="F196" s="322" t="s">
        <v>19</v>
      </c>
      <c r="G196" s="321">
        <v>40</v>
      </c>
      <c r="H196" s="320">
        <v>4</v>
      </c>
      <c r="I196" s="320">
        <v>9.9</v>
      </c>
      <c r="J196" s="320">
        <v>5.66</v>
      </c>
      <c r="K196" s="320">
        <v>4.99</v>
      </c>
      <c r="L196" s="319" t="s">
        <v>313</v>
      </c>
      <c r="M196" s="318">
        <v>35.5</v>
      </c>
      <c r="N196" s="318">
        <v>0.54700000000000004</v>
      </c>
      <c r="O196" s="318">
        <v>17.43</v>
      </c>
      <c r="P196" s="317">
        <v>723.3</v>
      </c>
      <c r="Q196" s="317">
        <v>72.36</v>
      </c>
      <c r="R196" s="317">
        <v>4.25</v>
      </c>
      <c r="S196" s="317">
        <v>1149</v>
      </c>
      <c r="T196" s="317">
        <v>5.36</v>
      </c>
      <c r="U196" s="317">
        <v>297.7</v>
      </c>
      <c r="V196" s="317">
        <v>2.73</v>
      </c>
      <c r="W196" s="317">
        <v>-425.6</v>
      </c>
      <c r="X196" s="64"/>
      <c r="Y196" s="64"/>
      <c r="Z196" s="326"/>
      <c r="AA196" s="325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</row>
    <row r="197" spans="1:37" s="328" customFormat="1" ht="13.5" customHeight="1">
      <c r="A197" s="324" t="s">
        <v>427</v>
      </c>
      <c r="B197" s="323">
        <v>33.299999999999997</v>
      </c>
      <c r="C197" s="322">
        <v>140</v>
      </c>
      <c r="D197" s="322">
        <v>16</v>
      </c>
      <c r="E197" s="322">
        <v>15</v>
      </c>
      <c r="F197" s="322" t="s">
        <v>19</v>
      </c>
      <c r="G197" s="321">
        <v>42.5</v>
      </c>
      <c r="H197" s="320">
        <v>4.04</v>
      </c>
      <c r="I197" s="320">
        <v>9.9</v>
      </c>
      <c r="J197" s="320">
        <v>5.72</v>
      </c>
      <c r="K197" s="320">
        <v>5</v>
      </c>
      <c r="L197" s="319" t="s">
        <v>313</v>
      </c>
      <c r="M197" s="318">
        <v>37.700000000000003</v>
      </c>
      <c r="N197" s="318">
        <v>0.54700000000000004</v>
      </c>
      <c r="O197" s="318">
        <v>16.41</v>
      </c>
      <c r="P197" s="317">
        <v>764.4</v>
      </c>
      <c r="Q197" s="317">
        <v>76.77</v>
      </c>
      <c r="R197" s="317">
        <v>4.24</v>
      </c>
      <c r="S197" s="317">
        <v>1214</v>
      </c>
      <c r="T197" s="317">
        <v>5.34</v>
      </c>
      <c r="U197" s="317">
        <v>315.2</v>
      </c>
      <c r="V197" s="317">
        <v>2.72</v>
      </c>
      <c r="W197" s="317">
        <v>-449.2</v>
      </c>
      <c r="X197" s="64"/>
      <c r="Y197" s="64"/>
      <c r="Z197" s="326"/>
      <c r="AA197" s="325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</row>
    <row r="198" spans="1:37" s="327" customFormat="1" ht="13.5" customHeight="1">
      <c r="A198" s="324" t="s">
        <v>426</v>
      </c>
      <c r="B198" s="323">
        <v>23</v>
      </c>
      <c r="C198" s="322">
        <v>150</v>
      </c>
      <c r="D198" s="322">
        <v>10</v>
      </c>
      <c r="E198" s="322">
        <v>16</v>
      </c>
      <c r="F198" s="322" t="s">
        <v>19</v>
      </c>
      <c r="G198" s="321">
        <v>29.3</v>
      </c>
      <c r="H198" s="320">
        <v>4.03</v>
      </c>
      <c r="I198" s="320">
        <v>10.61</v>
      </c>
      <c r="J198" s="320">
        <v>5.71</v>
      </c>
      <c r="K198" s="320">
        <v>5.28</v>
      </c>
      <c r="L198" s="319" t="s">
        <v>313</v>
      </c>
      <c r="M198" s="318">
        <v>26.3</v>
      </c>
      <c r="N198" s="318">
        <v>0.58599999999999997</v>
      </c>
      <c r="O198" s="318">
        <v>25.51</v>
      </c>
      <c r="P198" s="317">
        <v>624</v>
      </c>
      <c r="Q198" s="317">
        <v>56.91</v>
      </c>
      <c r="R198" s="317">
        <v>4.62</v>
      </c>
      <c r="S198" s="317">
        <v>992</v>
      </c>
      <c r="T198" s="317">
        <v>5.82</v>
      </c>
      <c r="U198" s="317">
        <v>256.10000000000002</v>
      </c>
      <c r="V198" s="317">
        <v>2.96</v>
      </c>
      <c r="W198" s="317">
        <v>-368</v>
      </c>
      <c r="X198" s="64"/>
      <c r="Y198" s="64"/>
      <c r="Z198" s="326"/>
      <c r="AA198" s="325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</row>
    <row r="199" spans="1:37" s="328" customFormat="1" ht="13.5" customHeight="1">
      <c r="A199" s="324" t="s">
        <v>425</v>
      </c>
      <c r="B199" s="323">
        <v>27.3</v>
      </c>
      <c r="C199" s="322">
        <v>150</v>
      </c>
      <c r="D199" s="322">
        <v>12</v>
      </c>
      <c r="E199" s="322">
        <v>16</v>
      </c>
      <c r="F199" s="322" t="s">
        <v>19</v>
      </c>
      <c r="G199" s="321">
        <v>34.799999999999997</v>
      </c>
      <c r="H199" s="320">
        <v>4.12</v>
      </c>
      <c r="I199" s="320">
        <v>10.61</v>
      </c>
      <c r="J199" s="320">
        <v>5.83</v>
      </c>
      <c r="K199" s="320">
        <v>5.29</v>
      </c>
      <c r="L199" s="319" t="s">
        <v>313</v>
      </c>
      <c r="M199" s="318">
        <v>31.2</v>
      </c>
      <c r="N199" s="318">
        <v>0.58599999999999997</v>
      </c>
      <c r="O199" s="318">
        <v>21.44</v>
      </c>
      <c r="P199" s="317">
        <v>736.9</v>
      </c>
      <c r="Q199" s="317">
        <v>67.75</v>
      </c>
      <c r="R199" s="317">
        <v>4.5999999999999996</v>
      </c>
      <c r="S199" s="317">
        <v>1172</v>
      </c>
      <c r="T199" s="317">
        <v>5.8</v>
      </c>
      <c r="U199" s="317">
        <v>302.10000000000002</v>
      </c>
      <c r="V199" s="317">
        <v>2.94</v>
      </c>
      <c r="W199" s="317">
        <v>-434.9</v>
      </c>
      <c r="X199" s="64"/>
      <c r="Y199" s="64"/>
      <c r="Z199" s="326"/>
      <c r="AA199" s="325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</row>
    <row r="200" spans="1:37" s="327" customFormat="1" ht="13.5" customHeight="1">
      <c r="A200" s="324" t="s">
        <v>424</v>
      </c>
      <c r="B200" s="323">
        <v>29.5</v>
      </c>
      <c r="C200" s="322">
        <v>150</v>
      </c>
      <c r="D200" s="322">
        <v>13</v>
      </c>
      <c r="E200" s="322">
        <v>16</v>
      </c>
      <c r="F200" s="322" t="s">
        <v>19</v>
      </c>
      <c r="G200" s="321">
        <v>37.6</v>
      </c>
      <c r="H200" s="320">
        <v>4.17</v>
      </c>
      <c r="I200" s="320">
        <v>10.61</v>
      </c>
      <c r="J200" s="320">
        <v>5.89</v>
      </c>
      <c r="K200" s="320">
        <v>5.3</v>
      </c>
      <c r="L200" s="319" t="s">
        <v>313</v>
      </c>
      <c r="M200" s="318">
        <v>33.700000000000003</v>
      </c>
      <c r="N200" s="318">
        <v>0.58599999999999997</v>
      </c>
      <c r="O200" s="318">
        <v>19.87</v>
      </c>
      <c r="P200" s="317">
        <v>791.7</v>
      </c>
      <c r="Q200" s="317">
        <v>73.069999999999993</v>
      </c>
      <c r="R200" s="317">
        <v>4.59</v>
      </c>
      <c r="S200" s="317">
        <v>1259</v>
      </c>
      <c r="T200" s="317">
        <v>5.79</v>
      </c>
      <c r="U200" s="317">
        <v>324.60000000000002</v>
      </c>
      <c r="V200" s="317">
        <v>2.94</v>
      </c>
      <c r="W200" s="317">
        <v>-467.1</v>
      </c>
      <c r="X200" s="64"/>
      <c r="Y200" s="64"/>
      <c r="Z200" s="326"/>
      <c r="AA200" s="325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</row>
    <row r="201" spans="1:37" s="327" customFormat="1" ht="13.5" customHeight="1">
      <c r="A201" s="324" t="s">
        <v>423</v>
      </c>
      <c r="B201" s="323">
        <v>31.6</v>
      </c>
      <c r="C201" s="322">
        <v>150</v>
      </c>
      <c r="D201" s="322">
        <v>14</v>
      </c>
      <c r="E201" s="322">
        <v>16</v>
      </c>
      <c r="F201" s="322" t="s">
        <v>19</v>
      </c>
      <c r="G201" s="321">
        <v>40.299999999999997</v>
      </c>
      <c r="H201" s="320">
        <v>4.21</v>
      </c>
      <c r="I201" s="320">
        <v>10.61</v>
      </c>
      <c r="J201" s="320">
        <v>5.95</v>
      </c>
      <c r="K201" s="320">
        <v>5.32</v>
      </c>
      <c r="L201" s="319" t="s">
        <v>313</v>
      </c>
      <c r="M201" s="318">
        <v>36.1</v>
      </c>
      <c r="N201" s="318">
        <v>0.58599999999999997</v>
      </c>
      <c r="O201" s="318">
        <v>18.53</v>
      </c>
      <c r="P201" s="317">
        <v>845.4</v>
      </c>
      <c r="Q201" s="317">
        <v>78.33</v>
      </c>
      <c r="R201" s="317">
        <v>4.58</v>
      </c>
      <c r="S201" s="317">
        <v>1344</v>
      </c>
      <c r="T201" s="317">
        <v>5.77</v>
      </c>
      <c r="U201" s="317">
        <v>346.9</v>
      </c>
      <c r="V201" s="317">
        <v>2.93</v>
      </c>
      <c r="W201" s="317">
        <v>-498.5</v>
      </c>
      <c r="X201" s="64"/>
      <c r="Y201" s="64"/>
      <c r="Z201" s="326"/>
      <c r="AA201" s="325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</row>
    <row r="202" spans="1:37" s="328" customFormat="1" ht="13.5" customHeight="1">
      <c r="A202" s="324" t="s">
        <v>422</v>
      </c>
      <c r="B202" s="323">
        <v>33.799999999999997</v>
      </c>
      <c r="C202" s="322">
        <v>150</v>
      </c>
      <c r="D202" s="322">
        <v>15</v>
      </c>
      <c r="E202" s="322">
        <v>16</v>
      </c>
      <c r="F202" s="322" t="s">
        <v>19</v>
      </c>
      <c r="G202" s="321">
        <v>43</v>
      </c>
      <c r="H202" s="320">
        <v>4.25</v>
      </c>
      <c r="I202" s="320">
        <v>10.61</v>
      </c>
      <c r="J202" s="320">
        <v>6.01</v>
      </c>
      <c r="K202" s="320">
        <v>5.33</v>
      </c>
      <c r="L202" s="319" t="s">
        <v>313</v>
      </c>
      <c r="M202" s="318">
        <v>38.5</v>
      </c>
      <c r="N202" s="318">
        <v>0.58599999999999997</v>
      </c>
      <c r="O202" s="318">
        <v>17.36</v>
      </c>
      <c r="P202" s="317">
        <v>898.1</v>
      </c>
      <c r="Q202" s="317">
        <v>83.52</v>
      </c>
      <c r="R202" s="317">
        <v>4.57</v>
      </c>
      <c r="S202" s="317">
        <v>1427</v>
      </c>
      <c r="T202" s="317">
        <v>5.76</v>
      </c>
      <c r="U202" s="317">
        <v>369</v>
      </c>
      <c r="V202" s="317">
        <v>2.93</v>
      </c>
      <c r="W202" s="317">
        <v>-529.1</v>
      </c>
      <c r="X202" s="64"/>
      <c r="Y202" s="64"/>
      <c r="Z202" s="326"/>
      <c r="AA202" s="325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</row>
    <row r="203" spans="1:37" s="327" customFormat="1" ht="13.5" customHeight="1">
      <c r="A203" s="324" t="s">
        <v>421</v>
      </c>
      <c r="B203" s="323">
        <v>35.9</v>
      </c>
      <c r="C203" s="322">
        <v>150</v>
      </c>
      <c r="D203" s="322">
        <v>16</v>
      </c>
      <c r="E203" s="322">
        <v>16</v>
      </c>
      <c r="F203" s="322" t="s">
        <v>19</v>
      </c>
      <c r="G203" s="321">
        <v>45.7</v>
      </c>
      <c r="H203" s="320">
        <v>4.29</v>
      </c>
      <c r="I203" s="320">
        <v>10.61</v>
      </c>
      <c r="J203" s="320">
        <v>6.06</v>
      </c>
      <c r="K203" s="320">
        <v>5.34</v>
      </c>
      <c r="L203" s="319" t="s">
        <v>313</v>
      </c>
      <c r="M203" s="318">
        <v>40.9</v>
      </c>
      <c r="N203" s="318">
        <v>0.58599999999999997</v>
      </c>
      <c r="O203" s="318">
        <v>16.34</v>
      </c>
      <c r="P203" s="317">
        <v>949.7</v>
      </c>
      <c r="Q203" s="317">
        <v>88.65</v>
      </c>
      <c r="R203" s="317">
        <v>4.5599999999999996</v>
      </c>
      <c r="S203" s="317">
        <v>1509</v>
      </c>
      <c r="T203" s="317">
        <v>5.74</v>
      </c>
      <c r="U203" s="317">
        <v>390.8</v>
      </c>
      <c r="V203" s="317">
        <v>2.92</v>
      </c>
      <c r="W203" s="317">
        <v>-558.9</v>
      </c>
      <c r="X203" s="64"/>
      <c r="Y203" s="64"/>
      <c r="Z203" s="326"/>
      <c r="AA203" s="325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</row>
    <row r="204" spans="1:37" s="328" customFormat="1" ht="13.5" customHeight="1">
      <c r="A204" s="324" t="s">
        <v>420</v>
      </c>
      <c r="B204" s="323">
        <v>40.1</v>
      </c>
      <c r="C204" s="322">
        <v>150</v>
      </c>
      <c r="D204" s="322">
        <v>18</v>
      </c>
      <c r="E204" s="322">
        <v>16</v>
      </c>
      <c r="F204" s="322" t="s">
        <v>19</v>
      </c>
      <c r="G204" s="321">
        <v>51</v>
      </c>
      <c r="H204" s="320">
        <v>4.37</v>
      </c>
      <c r="I204" s="320">
        <v>10.61</v>
      </c>
      <c r="J204" s="320">
        <v>6.17</v>
      </c>
      <c r="K204" s="320">
        <v>5.37</v>
      </c>
      <c r="L204" s="319" t="s">
        <v>313</v>
      </c>
      <c r="M204" s="318">
        <v>45.6</v>
      </c>
      <c r="N204" s="318">
        <v>0.58599999999999997</v>
      </c>
      <c r="O204" s="318">
        <v>14.63</v>
      </c>
      <c r="P204" s="317">
        <v>1050</v>
      </c>
      <c r="Q204" s="317">
        <v>98.74</v>
      </c>
      <c r="R204" s="317">
        <v>4.54</v>
      </c>
      <c r="S204" s="317">
        <v>1666</v>
      </c>
      <c r="T204" s="317">
        <v>5.71</v>
      </c>
      <c r="U204" s="317">
        <v>433.8</v>
      </c>
      <c r="V204" s="317">
        <v>2.92</v>
      </c>
      <c r="W204" s="317">
        <v>-616.1</v>
      </c>
      <c r="X204" s="64"/>
      <c r="Y204" s="64"/>
      <c r="Z204" s="326"/>
      <c r="AA204" s="325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</row>
    <row r="205" spans="1:37" s="327" customFormat="1" ht="13.5" customHeight="1">
      <c r="A205" s="324" t="s">
        <v>419</v>
      </c>
      <c r="B205" s="323">
        <v>44.2</v>
      </c>
      <c r="C205" s="322">
        <v>150</v>
      </c>
      <c r="D205" s="322">
        <v>20</v>
      </c>
      <c r="E205" s="322">
        <v>16</v>
      </c>
      <c r="F205" s="322" t="s">
        <v>19</v>
      </c>
      <c r="G205" s="321">
        <v>56.3</v>
      </c>
      <c r="H205" s="320">
        <v>4.4400000000000004</v>
      </c>
      <c r="I205" s="320">
        <v>10.61</v>
      </c>
      <c r="J205" s="320">
        <v>6.28</v>
      </c>
      <c r="K205" s="320">
        <v>5.41</v>
      </c>
      <c r="L205" s="319" t="s">
        <v>313</v>
      </c>
      <c r="M205" s="318">
        <v>50.3</v>
      </c>
      <c r="N205" s="318">
        <v>0.58599999999999997</v>
      </c>
      <c r="O205" s="318">
        <v>13.27</v>
      </c>
      <c r="P205" s="317">
        <v>1146</v>
      </c>
      <c r="Q205" s="317">
        <v>108.6</v>
      </c>
      <c r="R205" s="317">
        <v>4.51</v>
      </c>
      <c r="S205" s="317">
        <v>1817</v>
      </c>
      <c r="T205" s="317">
        <v>5.68</v>
      </c>
      <c r="U205" s="317">
        <v>476.2</v>
      </c>
      <c r="V205" s="317">
        <v>2.91</v>
      </c>
      <c r="W205" s="317">
        <v>-670.2</v>
      </c>
      <c r="X205" s="64"/>
      <c r="Y205" s="64"/>
      <c r="Z205" s="326"/>
      <c r="AA205" s="325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</row>
    <row r="206" spans="1:37" s="328" customFormat="1" ht="13.5" customHeight="1">
      <c r="A206" s="324" t="s">
        <v>418</v>
      </c>
      <c r="B206" s="323">
        <v>33.9</v>
      </c>
      <c r="C206" s="322">
        <v>160</v>
      </c>
      <c r="D206" s="322">
        <v>14</v>
      </c>
      <c r="E206" s="322">
        <v>17</v>
      </c>
      <c r="F206" s="322" t="s">
        <v>19</v>
      </c>
      <c r="G206" s="321">
        <v>43.2</v>
      </c>
      <c r="H206" s="320">
        <v>4.45</v>
      </c>
      <c r="I206" s="320">
        <v>11.31</v>
      </c>
      <c r="J206" s="320">
        <v>6.29</v>
      </c>
      <c r="K206" s="320">
        <v>5.66</v>
      </c>
      <c r="L206" s="319" t="s">
        <v>313</v>
      </c>
      <c r="M206" s="318">
        <v>39</v>
      </c>
      <c r="N206" s="318">
        <v>0.625</v>
      </c>
      <c r="O206" s="318">
        <v>18.46</v>
      </c>
      <c r="P206" s="317">
        <v>1034</v>
      </c>
      <c r="Q206" s="317">
        <v>89.5</v>
      </c>
      <c r="R206" s="317">
        <v>4.8899999999999997</v>
      </c>
      <c r="S206" s="317">
        <v>1644</v>
      </c>
      <c r="T206" s="317">
        <v>6.17</v>
      </c>
      <c r="U206" s="317">
        <v>423.9</v>
      </c>
      <c r="V206" s="317">
        <v>3.13</v>
      </c>
      <c r="W206" s="317">
        <v>-609.9</v>
      </c>
      <c r="X206" s="64"/>
      <c r="Y206" s="64"/>
      <c r="Z206" s="326"/>
      <c r="AA206" s="325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</row>
    <row r="207" spans="1:37" s="327" customFormat="1" ht="13.5" customHeight="1">
      <c r="A207" s="324" t="s">
        <v>417</v>
      </c>
      <c r="B207" s="323">
        <v>36.200000000000003</v>
      </c>
      <c r="C207" s="322">
        <v>160</v>
      </c>
      <c r="D207" s="322">
        <v>15</v>
      </c>
      <c r="E207" s="322">
        <v>17</v>
      </c>
      <c r="F207" s="322" t="s">
        <v>19</v>
      </c>
      <c r="G207" s="321">
        <v>46.1</v>
      </c>
      <c r="H207" s="320">
        <v>4.49</v>
      </c>
      <c r="I207" s="320">
        <v>11.31</v>
      </c>
      <c r="J207" s="320">
        <v>6.35</v>
      </c>
      <c r="K207" s="320">
        <v>5.67</v>
      </c>
      <c r="L207" s="319" t="s">
        <v>313</v>
      </c>
      <c r="M207" s="318">
        <v>41.6</v>
      </c>
      <c r="N207" s="318">
        <v>0.625</v>
      </c>
      <c r="O207" s="318">
        <v>17.3</v>
      </c>
      <c r="P207" s="317">
        <v>1099</v>
      </c>
      <c r="Q207" s="317">
        <v>95.47</v>
      </c>
      <c r="R207" s="317">
        <v>4.88</v>
      </c>
      <c r="S207" s="317">
        <v>1747</v>
      </c>
      <c r="T207" s="317">
        <v>6.16</v>
      </c>
      <c r="U207" s="317">
        <v>450.9</v>
      </c>
      <c r="V207" s="317">
        <v>3.13</v>
      </c>
      <c r="W207" s="317">
        <v>-647.9</v>
      </c>
      <c r="X207" s="64"/>
      <c r="Y207" s="64"/>
      <c r="Z207" s="326"/>
      <c r="AA207" s="325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</row>
    <row r="208" spans="1:37" s="328" customFormat="1" ht="13.5" customHeight="1">
      <c r="A208" s="324" t="s">
        <v>416</v>
      </c>
      <c r="B208" s="323">
        <v>38.4</v>
      </c>
      <c r="C208" s="322">
        <v>160</v>
      </c>
      <c r="D208" s="322">
        <v>16</v>
      </c>
      <c r="E208" s="322">
        <v>17</v>
      </c>
      <c r="F208" s="322" t="s">
        <v>19</v>
      </c>
      <c r="G208" s="321">
        <v>49</v>
      </c>
      <c r="H208" s="320">
        <v>4.53</v>
      </c>
      <c r="I208" s="320">
        <v>11.31</v>
      </c>
      <c r="J208" s="320">
        <v>6.41</v>
      </c>
      <c r="K208" s="320">
        <v>5.69</v>
      </c>
      <c r="L208" s="319" t="s">
        <v>313</v>
      </c>
      <c r="M208" s="318">
        <v>44.2</v>
      </c>
      <c r="N208" s="318">
        <v>0.625</v>
      </c>
      <c r="O208" s="318">
        <v>16.28</v>
      </c>
      <c r="P208" s="317">
        <v>1163</v>
      </c>
      <c r="Q208" s="317">
        <v>101.4</v>
      </c>
      <c r="R208" s="317">
        <v>4.87</v>
      </c>
      <c r="S208" s="317">
        <v>1848</v>
      </c>
      <c r="T208" s="317">
        <v>6.14</v>
      </c>
      <c r="U208" s="317">
        <v>477.7</v>
      </c>
      <c r="V208" s="317">
        <v>3.12</v>
      </c>
      <c r="W208" s="317">
        <v>-685</v>
      </c>
      <c r="X208" s="64"/>
      <c r="Y208" s="64"/>
      <c r="Z208" s="326"/>
      <c r="AA208" s="325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</row>
    <row r="209" spans="1:37" s="327" customFormat="1" ht="13.5" customHeight="1">
      <c r="A209" s="324" t="s">
        <v>415</v>
      </c>
      <c r="B209" s="323">
        <v>40.700000000000003</v>
      </c>
      <c r="C209" s="322">
        <v>160</v>
      </c>
      <c r="D209" s="322">
        <v>17</v>
      </c>
      <c r="E209" s="322">
        <v>17</v>
      </c>
      <c r="F209" s="322" t="s">
        <v>19</v>
      </c>
      <c r="G209" s="321">
        <v>51.8</v>
      </c>
      <c r="H209" s="320">
        <v>4.57</v>
      </c>
      <c r="I209" s="320">
        <v>11.31</v>
      </c>
      <c r="J209" s="320">
        <v>6.46</v>
      </c>
      <c r="K209" s="320">
        <v>5.7</v>
      </c>
      <c r="L209" s="319" t="s">
        <v>313</v>
      </c>
      <c r="M209" s="318">
        <v>46.7</v>
      </c>
      <c r="N209" s="318">
        <v>0.625</v>
      </c>
      <c r="O209" s="318">
        <v>15.37</v>
      </c>
      <c r="P209" s="317">
        <v>1225</v>
      </c>
      <c r="Q209" s="317">
        <v>107.2</v>
      </c>
      <c r="R209" s="317">
        <v>4.8600000000000003</v>
      </c>
      <c r="S209" s="317">
        <v>1947</v>
      </c>
      <c r="T209" s="317">
        <v>6.13</v>
      </c>
      <c r="U209" s="317">
        <v>504.2</v>
      </c>
      <c r="V209" s="317">
        <v>3.12</v>
      </c>
      <c r="W209" s="317">
        <v>-721.2</v>
      </c>
      <c r="X209" s="64"/>
      <c r="Y209" s="64"/>
      <c r="Z209" s="326"/>
      <c r="AA209" s="325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</row>
    <row r="210" spans="1:37" s="328" customFormat="1" ht="13.5" customHeight="1">
      <c r="A210" s="324" t="s">
        <v>414</v>
      </c>
      <c r="B210" s="323">
        <v>42.9</v>
      </c>
      <c r="C210" s="322">
        <v>160</v>
      </c>
      <c r="D210" s="322">
        <v>18</v>
      </c>
      <c r="E210" s="322">
        <v>17</v>
      </c>
      <c r="F210" s="322" t="s">
        <v>19</v>
      </c>
      <c r="G210" s="321">
        <v>54.7</v>
      </c>
      <c r="H210" s="320">
        <v>4.6100000000000003</v>
      </c>
      <c r="I210" s="320">
        <v>11.31</v>
      </c>
      <c r="J210" s="320">
        <v>6.52</v>
      </c>
      <c r="K210" s="320">
        <v>5.71</v>
      </c>
      <c r="L210" s="319" t="s">
        <v>313</v>
      </c>
      <c r="M210" s="318">
        <v>49.3</v>
      </c>
      <c r="N210" s="318">
        <v>0.625</v>
      </c>
      <c r="O210" s="318">
        <v>14.57</v>
      </c>
      <c r="P210" s="317">
        <v>1287</v>
      </c>
      <c r="Q210" s="317">
        <v>113</v>
      </c>
      <c r="R210" s="317">
        <v>4.8499999999999996</v>
      </c>
      <c r="S210" s="317">
        <v>2043</v>
      </c>
      <c r="T210" s="317">
        <v>6.11</v>
      </c>
      <c r="U210" s="317">
        <v>530.4</v>
      </c>
      <c r="V210" s="317">
        <v>3.11</v>
      </c>
      <c r="W210" s="317">
        <v>-756.5</v>
      </c>
      <c r="X210" s="64"/>
      <c r="Y210" s="64"/>
      <c r="Z210" s="326"/>
      <c r="AA210" s="325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</row>
    <row r="211" spans="1:37" s="327" customFormat="1" ht="13.5" customHeight="1">
      <c r="A211" s="324" t="s">
        <v>413</v>
      </c>
      <c r="B211" s="323">
        <v>45.1</v>
      </c>
      <c r="C211" s="322">
        <v>160</v>
      </c>
      <c r="D211" s="322">
        <v>19</v>
      </c>
      <c r="E211" s="322">
        <v>17</v>
      </c>
      <c r="F211" s="322" t="s">
        <v>19</v>
      </c>
      <c r="G211" s="321">
        <v>57.5</v>
      </c>
      <c r="H211" s="320">
        <v>4.6500000000000004</v>
      </c>
      <c r="I211" s="320">
        <v>11.31</v>
      </c>
      <c r="J211" s="320">
        <v>6.58</v>
      </c>
      <c r="K211" s="320">
        <v>5.73</v>
      </c>
      <c r="L211" s="319" t="s">
        <v>313</v>
      </c>
      <c r="M211" s="318">
        <v>51.8</v>
      </c>
      <c r="N211" s="318">
        <v>0.625</v>
      </c>
      <c r="O211" s="318">
        <v>13.86</v>
      </c>
      <c r="P211" s="317">
        <v>1347</v>
      </c>
      <c r="Q211" s="317">
        <v>118.7</v>
      </c>
      <c r="R211" s="317">
        <v>4.84</v>
      </c>
      <c r="S211" s="317">
        <v>2138</v>
      </c>
      <c r="T211" s="317">
        <v>6.1</v>
      </c>
      <c r="U211" s="317">
        <v>556.5</v>
      </c>
      <c r="V211" s="317">
        <v>3.11</v>
      </c>
      <c r="W211" s="317">
        <v>-790.9</v>
      </c>
      <c r="X211" s="64"/>
      <c r="Y211" s="64"/>
      <c r="Z211" s="326"/>
      <c r="AA211" s="325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</row>
    <row r="212" spans="1:37" s="328" customFormat="1" ht="13.5" customHeight="1">
      <c r="A212" s="324" t="s">
        <v>412</v>
      </c>
      <c r="B212" s="323">
        <v>35.700000000000003</v>
      </c>
      <c r="C212" s="322">
        <v>180</v>
      </c>
      <c r="D212" s="322">
        <v>13</v>
      </c>
      <c r="E212" s="322">
        <v>18</v>
      </c>
      <c r="F212" s="322" t="s">
        <v>19</v>
      </c>
      <c r="G212" s="321">
        <v>45.5</v>
      </c>
      <c r="H212" s="320">
        <v>4.9000000000000004</v>
      </c>
      <c r="I212" s="320">
        <v>12.73</v>
      </c>
      <c r="J212" s="320">
        <v>6.93</v>
      </c>
      <c r="K212" s="320">
        <v>6.35</v>
      </c>
      <c r="L212" s="319" t="s">
        <v>313</v>
      </c>
      <c r="M212" s="318">
        <v>41.6</v>
      </c>
      <c r="N212" s="318">
        <v>0.70499999999999996</v>
      </c>
      <c r="O212" s="318">
        <v>19.739999999999998</v>
      </c>
      <c r="P212" s="317">
        <v>1396</v>
      </c>
      <c r="Q212" s="317">
        <v>106.5</v>
      </c>
      <c r="R212" s="317">
        <v>5.54</v>
      </c>
      <c r="S212" s="317">
        <v>2220</v>
      </c>
      <c r="T212" s="317">
        <v>6.99</v>
      </c>
      <c r="U212" s="317">
        <v>571.70000000000005</v>
      </c>
      <c r="V212" s="317">
        <v>3.55</v>
      </c>
      <c r="W212" s="317">
        <v>-824.4</v>
      </c>
      <c r="X212" s="64"/>
      <c r="Y212" s="64"/>
      <c r="Z212" s="326"/>
      <c r="AA212" s="325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</row>
    <row r="213" spans="1:37" s="327" customFormat="1" ht="13.5" customHeight="1">
      <c r="A213" s="324" t="s">
        <v>411</v>
      </c>
      <c r="B213" s="323">
        <v>38.299999999999997</v>
      </c>
      <c r="C213" s="322">
        <v>180</v>
      </c>
      <c r="D213" s="322">
        <v>14</v>
      </c>
      <c r="E213" s="322">
        <v>18</v>
      </c>
      <c r="F213" s="322" t="s">
        <v>19</v>
      </c>
      <c r="G213" s="321">
        <v>48.8</v>
      </c>
      <c r="H213" s="320">
        <v>4.9400000000000004</v>
      </c>
      <c r="I213" s="320">
        <v>12.73</v>
      </c>
      <c r="J213" s="320">
        <v>6.99</v>
      </c>
      <c r="K213" s="320">
        <v>6.36</v>
      </c>
      <c r="L213" s="319" t="s">
        <v>313</v>
      </c>
      <c r="M213" s="318">
        <v>44.6</v>
      </c>
      <c r="N213" s="318">
        <v>0.70499999999999996</v>
      </c>
      <c r="O213" s="318">
        <v>18.399999999999999</v>
      </c>
      <c r="P213" s="317">
        <v>1493</v>
      </c>
      <c r="Q213" s="317">
        <v>114.3</v>
      </c>
      <c r="R213" s="317">
        <v>5.53</v>
      </c>
      <c r="S213" s="317">
        <v>2375</v>
      </c>
      <c r="T213" s="317">
        <v>6.98</v>
      </c>
      <c r="U213" s="317">
        <v>611.4</v>
      </c>
      <c r="V213" s="317">
        <v>3.54</v>
      </c>
      <c r="W213" s="317">
        <v>-881.8</v>
      </c>
      <c r="X213" s="64"/>
      <c r="Y213" s="64"/>
      <c r="Z213" s="326"/>
      <c r="AA213" s="325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</row>
    <row r="214" spans="1:37" s="327" customFormat="1" ht="13.5" customHeight="1">
      <c r="A214" s="324" t="s">
        <v>410</v>
      </c>
      <c r="B214" s="323">
        <v>40.9</v>
      </c>
      <c r="C214" s="322">
        <v>180</v>
      </c>
      <c r="D214" s="322">
        <v>15</v>
      </c>
      <c r="E214" s="322">
        <v>18</v>
      </c>
      <c r="F214" s="322" t="s">
        <v>19</v>
      </c>
      <c r="G214" s="321">
        <v>52.1</v>
      </c>
      <c r="H214" s="320">
        <v>4.9800000000000004</v>
      </c>
      <c r="I214" s="320">
        <v>12.73</v>
      </c>
      <c r="J214" s="320">
        <v>7.05</v>
      </c>
      <c r="K214" s="320">
        <v>6.37</v>
      </c>
      <c r="L214" s="319" t="s">
        <v>313</v>
      </c>
      <c r="M214" s="318">
        <v>47.6</v>
      </c>
      <c r="N214" s="318">
        <v>0.70499999999999996</v>
      </c>
      <c r="O214" s="318">
        <v>17.23</v>
      </c>
      <c r="P214" s="317">
        <v>1589</v>
      </c>
      <c r="Q214" s="317">
        <v>122</v>
      </c>
      <c r="R214" s="317">
        <v>5.52</v>
      </c>
      <c r="S214" s="317">
        <v>2527</v>
      </c>
      <c r="T214" s="317">
        <v>6.96</v>
      </c>
      <c r="U214" s="317">
        <v>650.6</v>
      </c>
      <c r="V214" s="317">
        <v>3.53</v>
      </c>
      <c r="W214" s="317">
        <v>-938</v>
      </c>
      <c r="X214" s="64"/>
      <c r="Y214" s="64"/>
      <c r="Z214" s="326"/>
      <c r="AA214" s="325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</row>
    <row r="215" spans="1:37" s="328" customFormat="1" ht="13.5" customHeight="1">
      <c r="A215" s="324" t="s">
        <v>409</v>
      </c>
      <c r="B215" s="323">
        <v>43.5</v>
      </c>
      <c r="C215" s="322">
        <v>180</v>
      </c>
      <c r="D215" s="322">
        <v>16</v>
      </c>
      <c r="E215" s="322">
        <v>18</v>
      </c>
      <c r="F215" s="322" t="s">
        <v>19</v>
      </c>
      <c r="G215" s="321">
        <v>55.4</v>
      </c>
      <c r="H215" s="320">
        <v>5.0199999999999996</v>
      </c>
      <c r="I215" s="320">
        <v>12.73</v>
      </c>
      <c r="J215" s="320">
        <v>7.1</v>
      </c>
      <c r="K215" s="320">
        <v>6.38</v>
      </c>
      <c r="L215" s="319" t="s">
        <v>313</v>
      </c>
      <c r="M215" s="318">
        <v>50.6</v>
      </c>
      <c r="N215" s="318">
        <v>0.70499999999999996</v>
      </c>
      <c r="O215" s="318">
        <v>16.2</v>
      </c>
      <c r="P215" s="317">
        <v>1682</v>
      </c>
      <c r="Q215" s="317">
        <v>129.69999999999999</v>
      </c>
      <c r="R215" s="317">
        <v>5.51</v>
      </c>
      <c r="S215" s="317">
        <v>2675</v>
      </c>
      <c r="T215" s="317">
        <v>6.95</v>
      </c>
      <c r="U215" s="317">
        <v>689.4</v>
      </c>
      <c r="V215" s="317">
        <v>3.53</v>
      </c>
      <c r="W215" s="317">
        <v>-993</v>
      </c>
      <c r="X215" s="64"/>
      <c r="Y215" s="64"/>
      <c r="Z215" s="326"/>
      <c r="AA215" s="325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</row>
    <row r="216" spans="1:37" s="327" customFormat="1" ht="13.5" customHeight="1">
      <c r="A216" s="324" t="s">
        <v>408</v>
      </c>
      <c r="B216" s="323">
        <v>46</v>
      </c>
      <c r="C216" s="322">
        <v>180</v>
      </c>
      <c r="D216" s="322">
        <v>17</v>
      </c>
      <c r="E216" s="322">
        <v>18</v>
      </c>
      <c r="F216" s="322" t="s">
        <v>19</v>
      </c>
      <c r="G216" s="321">
        <v>58.7</v>
      </c>
      <c r="H216" s="320">
        <v>5.0599999999999996</v>
      </c>
      <c r="I216" s="320">
        <v>12.73</v>
      </c>
      <c r="J216" s="320">
        <v>7.16</v>
      </c>
      <c r="K216" s="320">
        <v>6.4</v>
      </c>
      <c r="L216" s="319" t="s">
        <v>313</v>
      </c>
      <c r="M216" s="318">
        <v>53.6</v>
      </c>
      <c r="N216" s="318">
        <v>0.70499999999999996</v>
      </c>
      <c r="O216" s="318">
        <v>15.3</v>
      </c>
      <c r="P216" s="317">
        <v>1775</v>
      </c>
      <c r="Q216" s="317">
        <v>137.19999999999999</v>
      </c>
      <c r="R216" s="317">
        <v>5.5</v>
      </c>
      <c r="S216" s="317">
        <v>2822</v>
      </c>
      <c r="T216" s="317">
        <v>6.94</v>
      </c>
      <c r="U216" s="317">
        <v>727.9</v>
      </c>
      <c r="V216" s="317">
        <v>3.52</v>
      </c>
      <c r="W216" s="317">
        <v>-1047</v>
      </c>
      <c r="X216" s="64"/>
      <c r="Y216" s="64"/>
      <c r="Z216" s="326"/>
      <c r="AA216" s="325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</row>
    <row r="217" spans="1:37" s="328" customFormat="1" ht="13.5" customHeight="1">
      <c r="A217" s="324" t="s">
        <v>407</v>
      </c>
      <c r="B217" s="323">
        <v>48.6</v>
      </c>
      <c r="C217" s="322">
        <v>180</v>
      </c>
      <c r="D217" s="322">
        <v>18</v>
      </c>
      <c r="E217" s="322">
        <v>18</v>
      </c>
      <c r="F217" s="322" t="s">
        <v>19</v>
      </c>
      <c r="G217" s="321">
        <v>61.9</v>
      </c>
      <c r="H217" s="320">
        <v>5.0999999999999996</v>
      </c>
      <c r="I217" s="320">
        <v>12.73</v>
      </c>
      <c r="J217" s="320">
        <v>7.22</v>
      </c>
      <c r="K217" s="320">
        <v>6.41</v>
      </c>
      <c r="L217" s="319" t="s">
        <v>313</v>
      </c>
      <c r="M217" s="318">
        <v>56.5</v>
      </c>
      <c r="N217" s="318">
        <v>0.70499999999999996</v>
      </c>
      <c r="O217" s="318">
        <v>14.5</v>
      </c>
      <c r="P217" s="317">
        <v>1866</v>
      </c>
      <c r="Q217" s="317">
        <v>144.69999999999999</v>
      </c>
      <c r="R217" s="317">
        <v>5.49</v>
      </c>
      <c r="S217" s="317">
        <v>2965</v>
      </c>
      <c r="T217" s="317">
        <v>6.92</v>
      </c>
      <c r="U217" s="317">
        <v>766</v>
      </c>
      <c r="V217" s="317">
        <v>3.52</v>
      </c>
      <c r="W217" s="317">
        <v>-1100</v>
      </c>
      <c r="X217" s="64"/>
      <c r="Y217" s="64"/>
      <c r="Z217" s="326"/>
      <c r="AA217" s="325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</row>
    <row r="218" spans="1:37" s="327" customFormat="1" ht="13.5" customHeight="1">
      <c r="A218" s="324" t="s">
        <v>406</v>
      </c>
      <c r="B218" s="323">
        <v>51.1</v>
      </c>
      <c r="C218" s="322">
        <v>180</v>
      </c>
      <c r="D218" s="322">
        <v>19</v>
      </c>
      <c r="E218" s="322">
        <v>18</v>
      </c>
      <c r="F218" s="322" t="s">
        <v>19</v>
      </c>
      <c r="G218" s="321">
        <v>65.099999999999994</v>
      </c>
      <c r="H218" s="320">
        <v>5.14</v>
      </c>
      <c r="I218" s="320">
        <v>12.73</v>
      </c>
      <c r="J218" s="320">
        <v>7.27</v>
      </c>
      <c r="K218" s="320">
        <v>6.42</v>
      </c>
      <c r="L218" s="319" t="s">
        <v>313</v>
      </c>
      <c r="M218" s="318">
        <v>59.4</v>
      </c>
      <c r="N218" s="318">
        <v>0.70499999999999996</v>
      </c>
      <c r="O218" s="318">
        <v>13.78</v>
      </c>
      <c r="P218" s="317">
        <v>1955</v>
      </c>
      <c r="Q218" s="317">
        <v>152.1</v>
      </c>
      <c r="R218" s="317">
        <v>5.48</v>
      </c>
      <c r="S218" s="317">
        <v>3106</v>
      </c>
      <c r="T218" s="317">
        <v>6.91</v>
      </c>
      <c r="U218" s="317">
        <v>803.8</v>
      </c>
      <c r="V218" s="317">
        <v>3.51</v>
      </c>
      <c r="W218" s="317">
        <v>-1151</v>
      </c>
      <c r="X218" s="64"/>
      <c r="Y218" s="64"/>
      <c r="Z218" s="326"/>
      <c r="AA218" s="325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</row>
    <row r="219" spans="1:37" s="328" customFormat="1" ht="13.5" customHeight="1">
      <c r="A219" s="324" t="s">
        <v>405</v>
      </c>
      <c r="B219" s="323">
        <v>53.7</v>
      </c>
      <c r="C219" s="322">
        <v>180</v>
      </c>
      <c r="D219" s="322">
        <v>20</v>
      </c>
      <c r="E219" s="322">
        <v>18</v>
      </c>
      <c r="F219" s="322" t="s">
        <v>19</v>
      </c>
      <c r="G219" s="321">
        <v>68.3</v>
      </c>
      <c r="H219" s="320">
        <v>5.18</v>
      </c>
      <c r="I219" s="320">
        <v>12.73</v>
      </c>
      <c r="J219" s="320">
        <v>7.33</v>
      </c>
      <c r="K219" s="320">
        <v>6.44</v>
      </c>
      <c r="L219" s="319" t="s">
        <v>313</v>
      </c>
      <c r="M219" s="318">
        <v>62.3</v>
      </c>
      <c r="N219" s="318">
        <v>0.70499999999999996</v>
      </c>
      <c r="O219" s="318">
        <v>13.13</v>
      </c>
      <c r="P219" s="317">
        <v>2043</v>
      </c>
      <c r="Q219" s="317">
        <v>159.4</v>
      </c>
      <c r="R219" s="317">
        <v>5.47</v>
      </c>
      <c r="S219" s="317">
        <v>3244</v>
      </c>
      <c r="T219" s="317">
        <v>6.89</v>
      </c>
      <c r="U219" s="317">
        <v>841.3</v>
      </c>
      <c r="V219" s="317">
        <v>3.51</v>
      </c>
      <c r="W219" s="317">
        <v>-1202</v>
      </c>
      <c r="X219" s="64"/>
      <c r="Y219" s="64"/>
      <c r="Z219" s="326"/>
      <c r="AA219" s="325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</row>
    <row r="220" spans="1:37" s="327" customFormat="1" ht="13.5" customHeight="1">
      <c r="A220" s="324" t="s">
        <v>404</v>
      </c>
      <c r="B220" s="323">
        <v>39.799999999999997</v>
      </c>
      <c r="C220" s="322">
        <v>200</v>
      </c>
      <c r="D220" s="322">
        <v>13</v>
      </c>
      <c r="E220" s="322">
        <v>18</v>
      </c>
      <c r="F220" s="322" t="s">
        <v>19</v>
      </c>
      <c r="G220" s="321">
        <v>50.7</v>
      </c>
      <c r="H220" s="320">
        <v>5.4</v>
      </c>
      <c r="I220" s="320">
        <v>14.14</v>
      </c>
      <c r="J220" s="320">
        <v>7.63</v>
      </c>
      <c r="K220" s="320">
        <v>7.06</v>
      </c>
      <c r="L220" s="319" t="s">
        <v>313</v>
      </c>
      <c r="M220" s="318">
        <v>46.8</v>
      </c>
      <c r="N220" s="318">
        <v>0.78500000000000003</v>
      </c>
      <c r="O220" s="318">
        <v>19.73</v>
      </c>
      <c r="P220" s="317">
        <v>1939</v>
      </c>
      <c r="Q220" s="317">
        <v>132.80000000000001</v>
      </c>
      <c r="R220" s="317">
        <v>6.19</v>
      </c>
      <c r="S220" s="317">
        <v>3085</v>
      </c>
      <c r="T220" s="317">
        <v>7.8</v>
      </c>
      <c r="U220" s="317">
        <v>792.8</v>
      </c>
      <c r="V220" s="317">
        <v>3.96</v>
      </c>
      <c r="W220" s="317">
        <v>-1146</v>
      </c>
      <c r="X220" s="64"/>
      <c r="Y220" s="64"/>
      <c r="Z220" s="326"/>
      <c r="AA220" s="325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</row>
    <row r="221" spans="1:37" s="328" customFormat="1" ht="13.5" customHeight="1">
      <c r="A221" s="324" t="s">
        <v>403</v>
      </c>
      <c r="B221" s="323">
        <v>45.6</v>
      </c>
      <c r="C221" s="322">
        <v>200</v>
      </c>
      <c r="D221" s="322">
        <v>15</v>
      </c>
      <c r="E221" s="322">
        <v>18</v>
      </c>
      <c r="F221" s="322" t="s">
        <v>19</v>
      </c>
      <c r="G221" s="321">
        <v>58.1</v>
      </c>
      <c r="H221" s="320">
        <v>5.48</v>
      </c>
      <c r="I221" s="320">
        <v>14.14</v>
      </c>
      <c r="J221" s="320">
        <v>7.75</v>
      </c>
      <c r="K221" s="320">
        <v>7.08</v>
      </c>
      <c r="L221" s="319" t="s">
        <v>313</v>
      </c>
      <c r="M221" s="318">
        <v>53.6</v>
      </c>
      <c r="N221" s="318">
        <v>0.78500000000000003</v>
      </c>
      <c r="O221" s="318">
        <v>17.2</v>
      </c>
      <c r="P221" s="317">
        <v>2209</v>
      </c>
      <c r="Q221" s="317">
        <v>152.19999999999999</v>
      </c>
      <c r="R221" s="317">
        <v>6.17</v>
      </c>
      <c r="S221" s="317">
        <v>3516</v>
      </c>
      <c r="T221" s="317">
        <v>7.78</v>
      </c>
      <c r="U221" s="317">
        <v>903</v>
      </c>
      <c r="V221" s="317">
        <v>3.94</v>
      </c>
      <c r="W221" s="317">
        <v>-1306</v>
      </c>
      <c r="X221" s="64"/>
      <c r="Y221" s="64"/>
      <c r="Z221" s="326"/>
      <c r="AA221" s="325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</row>
    <row r="222" spans="1:37" s="327" customFormat="1" ht="13.5" customHeight="1">
      <c r="A222" s="324" t="s">
        <v>402</v>
      </c>
      <c r="B222" s="323">
        <v>48.5</v>
      </c>
      <c r="C222" s="322">
        <v>200</v>
      </c>
      <c r="D222" s="322">
        <v>16</v>
      </c>
      <c r="E222" s="322">
        <v>18</v>
      </c>
      <c r="F222" s="322" t="s">
        <v>19</v>
      </c>
      <c r="G222" s="321">
        <v>61.8</v>
      </c>
      <c r="H222" s="320">
        <v>5.52</v>
      </c>
      <c r="I222" s="320">
        <v>14.14</v>
      </c>
      <c r="J222" s="320">
        <v>7.81</v>
      </c>
      <c r="K222" s="320">
        <v>7.09</v>
      </c>
      <c r="L222" s="319" t="s">
        <v>313</v>
      </c>
      <c r="M222" s="318">
        <v>57</v>
      </c>
      <c r="N222" s="318">
        <v>0.78500000000000003</v>
      </c>
      <c r="O222" s="318">
        <v>16.18</v>
      </c>
      <c r="P222" s="317">
        <v>2341</v>
      </c>
      <c r="Q222" s="317">
        <v>161.69999999999999</v>
      </c>
      <c r="R222" s="317">
        <v>6.16</v>
      </c>
      <c r="S222" s="317">
        <v>3725</v>
      </c>
      <c r="T222" s="317">
        <v>7.76</v>
      </c>
      <c r="U222" s="317">
        <v>957.2</v>
      </c>
      <c r="V222" s="317">
        <v>3.94</v>
      </c>
      <c r="W222" s="317">
        <v>-1384</v>
      </c>
      <c r="X222" s="64"/>
      <c r="Y222" s="64"/>
      <c r="Z222" s="326"/>
      <c r="AA222" s="325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</row>
    <row r="223" spans="1:37" s="328" customFormat="1" ht="13.5" customHeight="1">
      <c r="A223" s="324" t="s">
        <v>401</v>
      </c>
      <c r="B223" s="323">
        <v>51.4</v>
      </c>
      <c r="C223" s="322">
        <v>200</v>
      </c>
      <c r="D223" s="322">
        <v>17</v>
      </c>
      <c r="E223" s="322">
        <v>18</v>
      </c>
      <c r="F223" s="322" t="s">
        <v>19</v>
      </c>
      <c r="G223" s="321">
        <v>65.5</v>
      </c>
      <c r="H223" s="320">
        <v>5.56</v>
      </c>
      <c r="I223" s="320">
        <v>14.14</v>
      </c>
      <c r="J223" s="320">
        <v>7.87</v>
      </c>
      <c r="K223" s="320">
        <v>7.1</v>
      </c>
      <c r="L223" s="319" t="s">
        <v>313</v>
      </c>
      <c r="M223" s="318">
        <v>60.4</v>
      </c>
      <c r="N223" s="318">
        <v>0.78500000000000003</v>
      </c>
      <c r="O223" s="318">
        <v>15.27</v>
      </c>
      <c r="P223" s="317">
        <v>2472</v>
      </c>
      <c r="Q223" s="317">
        <v>171.2</v>
      </c>
      <c r="R223" s="317">
        <v>6.14</v>
      </c>
      <c r="S223" s="317">
        <v>3932</v>
      </c>
      <c r="T223" s="317">
        <v>7.75</v>
      </c>
      <c r="U223" s="317">
        <v>1011</v>
      </c>
      <c r="V223" s="317">
        <v>3.93</v>
      </c>
      <c r="W223" s="317">
        <v>-1461</v>
      </c>
      <c r="X223" s="64"/>
      <c r="Y223" s="64"/>
      <c r="Z223" s="326"/>
      <c r="AA223" s="325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</row>
    <row r="224" spans="1:37" s="327" customFormat="1" ht="13.5" customHeight="1">
      <c r="A224" s="324" t="s">
        <v>400</v>
      </c>
      <c r="B224" s="323">
        <v>54.2</v>
      </c>
      <c r="C224" s="322">
        <v>200</v>
      </c>
      <c r="D224" s="322">
        <v>18</v>
      </c>
      <c r="E224" s="322">
        <v>18</v>
      </c>
      <c r="F224" s="322" t="s">
        <v>19</v>
      </c>
      <c r="G224" s="321">
        <v>69.099999999999994</v>
      </c>
      <c r="H224" s="320">
        <v>5.6</v>
      </c>
      <c r="I224" s="320">
        <v>14.14</v>
      </c>
      <c r="J224" s="320">
        <v>7.93</v>
      </c>
      <c r="K224" s="320">
        <v>7.12</v>
      </c>
      <c r="L224" s="319" t="s">
        <v>313</v>
      </c>
      <c r="M224" s="318">
        <v>63.7</v>
      </c>
      <c r="N224" s="318">
        <v>0.78500000000000003</v>
      </c>
      <c r="O224" s="318">
        <v>14.46</v>
      </c>
      <c r="P224" s="317">
        <v>2600</v>
      </c>
      <c r="Q224" s="317">
        <v>180.6</v>
      </c>
      <c r="R224" s="317">
        <v>6.13</v>
      </c>
      <c r="S224" s="317">
        <v>4135</v>
      </c>
      <c r="T224" s="317">
        <v>7.74</v>
      </c>
      <c r="U224" s="317">
        <v>1064</v>
      </c>
      <c r="V224" s="317">
        <v>3.92</v>
      </c>
      <c r="W224" s="317">
        <v>-1535</v>
      </c>
      <c r="X224" s="64"/>
      <c r="Y224" s="64"/>
      <c r="Z224" s="326"/>
      <c r="AA224" s="325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</row>
    <row r="225" spans="1:37" s="327" customFormat="1" ht="13.5" customHeight="1">
      <c r="A225" s="324" t="s">
        <v>399</v>
      </c>
      <c r="B225" s="323">
        <v>57.1</v>
      </c>
      <c r="C225" s="322">
        <v>200</v>
      </c>
      <c r="D225" s="322">
        <v>19</v>
      </c>
      <c r="E225" s="322">
        <v>18</v>
      </c>
      <c r="F225" s="322" t="s">
        <v>19</v>
      </c>
      <c r="G225" s="321">
        <v>72.7</v>
      </c>
      <c r="H225" s="320">
        <v>5.64</v>
      </c>
      <c r="I225" s="320">
        <v>14.14</v>
      </c>
      <c r="J225" s="320">
        <v>7.98</v>
      </c>
      <c r="K225" s="320">
        <v>7.13</v>
      </c>
      <c r="L225" s="319" t="s">
        <v>313</v>
      </c>
      <c r="M225" s="318">
        <v>67</v>
      </c>
      <c r="N225" s="318">
        <v>0.78500000000000003</v>
      </c>
      <c r="O225" s="318">
        <v>13.74</v>
      </c>
      <c r="P225" s="317">
        <v>2726</v>
      </c>
      <c r="Q225" s="317">
        <v>189.9</v>
      </c>
      <c r="R225" s="317">
        <v>6.12</v>
      </c>
      <c r="S225" s="317">
        <v>4335</v>
      </c>
      <c r="T225" s="317">
        <v>7.72</v>
      </c>
      <c r="U225" s="317">
        <v>1117</v>
      </c>
      <c r="V225" s="317">
        <v>3.92</v>
      </c>
      <c r="W225" s="317">
        <v>-1609</v>
      </c>
      <c r="X225" s="64"/>
      <c r="Y225" s="64"/>
      <c r="Z225" s="326"/>
      <c r="AA225" s="325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</row>
    <row r="226" spans="1:37" s="327" customFormat="1" ht="13.5" customHeight="1">
      <c r="A226" s="324" t="s">
        <v>398</v>
      </c>
      <c r="B226" s="323">
        <v>59.9</v>
      </c>
      <c r="C226" s="322">
        <v>200</v>
      </c>
      <c r="D226" s="322">
        <v>20</v>
      </c>
      <c r="E226" s="322">
        <v>18</v>
      </c>
      <c r="F226" s="322" t="s">
        <v>19</v>
      </c>
      <c r="G226" s="321">
        <v>76.3</v>
      </c>
      <c r="H226" s="320">
        <v>5.68</v>
      </c>
      <c r="I226" s="320">
        <v>14.14</v>
      </c>
      <c r="J226" s="320">
        <v>8.0399999999999991</v>
      </c>
      <c r="K226" s="320">
        <v>7.15</v>
      </c>
      <c r="L226" s="319" t="s">
        <v>313</v>
      </c>
      <c r="M226" s="318">
        <v>70.3</v>
      </c>
      <c r="N226" s="318">
        <v>0.78500000000000003</v>
      </c>
      <c r="O226" s="318">
        <v>13.09</v>
      </c>
      <c r="P226" s="317">
        <v>2851</v>
      </c>
      <c r="Q226" s="317">
        <v>199.1</v>
      </c>
      <c r="R226" s="317">
        <v>6.11</v>
      </c>
      <c r="S226" s="317">
        <v>4532</v>
      </c>
      <c r="T226" s="317">
        <v>7.7</v>
      </c>
      <c r="U226" s="317">
        <v>1169</v>
      </c>
      <c r="V226" s="317">
        <v>3.91</v>
      </c>
      <c r="W226" s="317">
        <v>-1681</v>
      </c>
      <c r="X226" s="64"/>
      <c r="Y226" s="64"/>
      <c r="Z226" s="326"/>
      <c r="AA226" s="325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</row>
    <row r="227" spans="1:37" s="328" customFormat="1" ht="13.5" customHeight="1">
      <c r="A227" s="324" t="s">
        <v>397</v>
      </c>
      <c r="B227" s="323">
        <v>62.8</v>
      </c>
      <c r="C227" s="322">
        <v>200</v>
      </c>
      <c r="D227" s="322">
        <v>21</v>
      </c>
      <c r="E227" s="322">
        <v>18</v>
      </c>
      <c r="F227" s="322" t="s">
        <v>19</v>
      </c>
      <c r="G227" s="321">
        <v>79.900000000000006</v>
      </c>
      <c r="H227" s="320">
        <v>5.72</v>
      </c>
      <c r="I227" s="320">
        <v>14.14</v>
      </c>
      <c r="J227" s="320">
        <v>8.09</v>
      </c>
      <c r="K227" s="320">
        <v>7.16</v>
      </c>
      <c r="L227" s="319" t="s">
        <v>313</v>
      </c>
      <c r="M227" s="318">
        <v>73.599999999999994</v>
      </c>
      <c r="N227" s="318">
        <v>0.78500000000000003</v>
      </c>
      <c r="O227" s="318">
        <v>12.5</v>
      </c>
      <c r="P227" s="317">
        <v>2973</v>
      </c>
      <c r="Q227" s="317">
        <v>208.2</v>
      </c>
      <c r="R227" s="317">
        <v>6.1</v>
      </c>
      <c r="S227" s="317">
        <v>4725</v>
      </c>
      <c r="T227" s="317">
        <v>7.69</v>
      </c>
      <c r="U227" s="317">
        <v>1221</v>
      </c>
      <c r="V227" s="317">
        <v>3.91</v>
      </c>
      <c r="W227" s="317">
        <v>-1752</v>
      </c>
      <c r="X227" s="64"/>
      <c r="Y227" s="64"/>
      <c r="Z227" s="326"/>
      <c r="AA227" s="325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</row>
    <row r="228" spans="1:37" s="327" customFormat="1" ht="13.5" customHeight="1">
      <c r="A228" s="324" t="s">
        <v>396</v>
      </c>
      <c r="B228" s="323">
        <v>65.599999999999994</v>
      </c>
      <c r="C228" s="322">
        <v>200</v>
      </c>
      <c r="D228" s="322">
        <v>22</v>
      </c>
      <c r="E228" s="322">
        <v>18</v>
      </c>
      <c r="F228" s="322" t="s">
        <v>19</v>
      </c>
      <c r="G228" s="321">
        <v>83.5</v>
      </c>
      <c r="H228" s="320">
        <v>5.76</v>
      </c>
      <c r="I228" s="320">
        <v>14.14</v>
      </c>
      <c r="J228" s="320">
        <v>8.15</v>
      </c>
      <c r="K228" s="320">
        <v>7.18</v>
      </c>
      <c r="L228" s="319" t="s">
        <v>313</v>
      </c>
      <c r="M228" s="318">
        <v>76.900000000000006</v>
      </c>
      <c r="N228" s="318">
        <v>0.78500000000000003</v>
      </c>
      <c r="O228" s="318">
        <v>11.97</v>
      </c>
      <c r="P228" s="317">
        <v>3094</v>
      </c>
      <c r="Q228" s="317">
        <v>217.3</v>
      </c>
      <c r="R228" s="317">
        <v>6.09</v>
      </c>
      <c r="S228" s="317">
        <v>4915</v>
      </c>
      <c r="T228" s="317">
        <v>7.67</v>
      </c>
      <c r="U228" s="317">
        <v>1273</v>
      </c>
      <c r="V228" s="317">
        <v>3.9</v>
      </c>
      <c r="W228" s="317">
        <v>-1821</v>
      </c>
      <c r="X228" s="64"/>
      <c r="Y228" s="64"/>
      <c r="Z228" s="326"/>
      <c r="AA228" s="325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</row>
    <row r="229" spans="1:37" s="328" customFormat="1" ht="13.5" customHeight="1">
      <c r="A229" s="324" t="s">
        <v>395</v>
      </c>
      <c r="B229" s="323">
        <v>68.3</v>
      </c>
      <c r="C229" s="322">
        <v>200</v>
      </c>
      <c r="D229" s="322">
        <v>23</v>
      </c>
      <c r="E229" s="322">
        <v>18</v>
      </c>
      <c r="F229" s="322" t="s">
        <v>19</v>
      </c>
      <c r="G229" s="321">
        <v>87.1</v>
      </c>
      <c r="H229" s="320">
        <v>5.8</v>
      </c>
      <c r="I229" s="320">
        <v>14.14</v>
      </c>
      <c r="J229" s="320">
        <v>8.1999999999999993</v>
      </c>
      <c r="K229" s="320">
        <v>7.19</v>
      </c>
      <c r="L229" s="319" t="s">
        <v>313</v>
      </c>
      <c r="M229" s="318">
        <v>80.2</v>
      </c>
      <c r="N229" s="318">
        <v>0.78500000000000003</v>
      </c>
      <c r="O229" s="318">
        <v>11.48</v>
      </c>
      <c r="P229" s="317">
        <v>3213</v>
      </c>
      <c r="Q229" s="317">
        <v>226.3</v>
      </c>
      <c r="R229" s="317">
        <v>6.08</v>
      </c>
      <c r="S229" s="317">
        <v>5102</v>
      </c>
      <c r="T229" s="317">
        <v>7.66</v>
      </c>
      <c r="U229" s="317">
        <v>1324</v>
      </c>
      <c r="V229" s="317">
        <v>3.9</v>
      </c>
      <c r="W229" s="317">
        <v>-1889</v>
      </c>
      <c r="X229" s="64"/>
      <c r="Y229" s="64"/>
      <c r="Z229" s="326"/>
      <c r="AA229" s="325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</row>
    <row r="230" spans="1:37" s="327" customFormat="1" ht="13.5" customHeight="1">
      <c r="A230" s="324" t="s">
        <v>394</v>
      </c>
      <c r="B230" s="323">
        <v>71.099999999999994</v>
      </c>
      <c r="C230" s="322">
        <v>200</v>
      </c>
      <c r="D230" s="322">
        <v>24</v>
      </c>
      <c r="E230" s="322">
        <v>18</v>
      </c>
      <c r="F230" s="322" t="s">
        <v>19</v>
      </c>
      <c r="G230" s="321">
        <v>90.6</v>
      </c>
      <c r="H230" s="320">
        <v>5.84</v>
      </c>
      <c r="I230" s="320">
        <v>14.14</v>
      </c>
      <c r="J230" s="320">
        <v>8.26</v>
      </c>
      <c r="K230" s="320">
        <v>7.21</v>
      </c>
      <c r="L230" s="319" t="s">
        <v>313</v>
      </c>
      <c r="M230" s="318">
        <v>83.4</v>
      </c>
      <c r="N230" s="318">
        <v>0.78500000000000003</v>
      </c>
      <c r="O230" s="318">
        <v>11.03</v>
      </c>
      <c r="P230" s="317">
        <v>3331</v>
      </c>
      <c r="Q230" s="317">
        <v>235.2</v>
      </c>
      <c r="R230" s="317">
        <v>6.06</v>
      </c>
      <c r="S230" s="317">
        <v>5286</v>
      </c>
      <c r="T230" s="317">
        <v>7.64</v>
      </c>
      <c r="U230" s="317">
        <v>1375</v>
      </c>
      <c r="V230" s="317">
        <v>3.9</v>
      </c>
      <c r="W230" s="317">
        <v>-1955</v>
      </c>
      <c r="X230" s="64"/>
      <c r="Y230" s="64"/>
      <c r="Z230" s="326"/>
      <c r="AA230" s="325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</row>
    <row r="231" spans="1:37" s="327" customFormat="1" ht="13.5" customHeight="1">
      <c r="A231" s="324" t="s">
        <v>393</v>
      </c>
      <c r="B231" s="323">
        <v>73.900000000000006</v>
      </c>
      <c r="C231" s="322">
        <v>200</v>
      </c>
      <c r="D231" s="322">
        <v>25</v>
      </c>
      <c r="E231" s="322">
        <v>18</v>
      </c>
      <c r="F231" s="322" t="s">
        <v>19</v>
      </c>
      <c r="G231" s="321">
        <v>94.1</v>
      </c>
      <c r="H231" s="320">
        <v>5.88</v>
      </c>
      <c r="I231" s="320">
        <v>14.14</v>
      </c>
      <c r="J231" s="320">
        <v>8.31</v>
      </c>
      <c r="K231" s="320">
        <v>7.23</v>
      </c>
      <c r="L231" s="319" t="s">
        <v>313</v>
      </c>
      <c r="M231" s="318">
        <v>86.6</v>
      </c>
      <c r="N231" s="318">
        <v>0.78500000000000003</v>
      </c>
      <c r="O231" s="318">
        <v>10.62</v>
      </c>
      <c r="P231" s="317">
        <v>3446</v>
      </c>
      <c r="Q231" s="317">
        <v>244</v>
      </c>
      <c r="R231" s="317">
        <v>6.05</v>
      </c>
      <c r="S231" s="317">
        <v>5467</v>
      </c>
      <c r="T231" s="317">
        <v>7.62</v>
      </c>
      <c r="U231" s="317">
        <v>1426</v>
      </c>
      <c r="V231" s="317">
        <v>3.89</v>
      </c>
      <c r="W231" s="317">
        <v>-2020</v>
      </c>
      <c r="X231" s="64"/>
      <c r="Y231" s="64"/>
      <c r="Z231" s="326"/>
      <c r="AA231" s="325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</row>
    <row r="232" spans="1:37" ht="13.5" customHeight="1">
      <c r="A232" s="324" t="s">
        <v>392</v>
      </c>
      <c r="B232" s="323">
        <v>76.599999999999994</v>
      </c>
      <c r="C232" s="322">
        <v>200</v>
      </c>
      <c r="D232" s="322">
        <v>26</v>
      </c>
      <c r="E232" s="322">
        <v>18</v>
      </c>
      <c r="F232" s="322" t="s">
        <v>19</v>
      </c>
      <c r="G232" s="321">
        <v>97.6</v>
      </c>
      <c r="H232" s="320">
        <v>5.91</v>
      </c>
      <c r="I232" s="320">
        <v>14.14</v>
      </c>
      <c r="J232" s="320">
        <v>8.36</v>
      </c>
      <c r="K232" s="320">
        <v>7.25</v>
      </c>
      <c r="L232" s="319" t="s">
        <v>313</v>
      </c>
      <c r="M232" s="318">
        <v>89.8</v>
      </c>
      <c r="N232" s="318">
        <v>0.78500000000000003</v>
      </c>
      <c r="O232" s="318">
        <v>10.24</v>
      </c>
      <c r="P232" s="317">
        <v>3560</v>
      </c>
      <c r="Q232" s="317">
        <v>252.7</v>
      </c>
      <c r="R232" s="317">
        <v>6.04</v>
      </c>
      <c r="S232" s="317">
        <v>5644</v>
      </c>
      <c r="T232" s="317">
        <v>7.61</v>
      </c>
      <c r="U232" s="317">
        <v>1476</v>
      </c>
      <c r="V232" s="317">
        <v>3.89</v>
      </c>
      <c r="W232" s="317">
        <v>-2084</v>
      </c>
      <c r="X232" s="64"/>
      <c r="Y232" s="64"/>
      <c r="Z232" s="326"/>
      <c r="AA232" s="325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</row>
    <row r="233" spans="1:37" ht="13.5" customHeight="1">
      <c r="A233" s="324" t="s">
        <v>391</v>
      </c>
      <c r="B233" s="323">
        <v>82</v>
      </c>
      <c r="C233" s="322">
        <v>200</v>
      </c>
      <c r="D233" s="322">
        <v>28</v>
      </c>
      <c r="E233" s="322">
        <v>18</v>
      </c>
      <c r="F233" s="322" t="s">
        <v>19</v>
      </c>
      <c r="G233" s="321">
        <v>105</v>
      </c>
      <c r="H233" s="320">
        <v>5.99</v>
      </c>
      <c r="I233" s="320">
        <v>14.14</v>
      </c>
      <c r="J233" s="320">
        <v>8.4700000000000006</v>
      </c>
      <c r="K233" s="320">
        <v>7.28</v>
      </c>
      <c r="L233" s="319" t="s">
        <v>313</v>
      </c>
      <c r="M233" s="318">
        <v>96.1</v>
      </c>
      <c r="N233" s="318">
        <v>0.78500000000000003</v>
      </c>
      <c r="O233" s="318">
        <v>9.56</v>
      </c>
      <c r="P233" s="317">
        <v>3784</v>
      </c>
      <c r="Q233" s="317">
        <v>270</v>
      </c>
      <c r="R233" s="317">
        <v>6.02</v>
      </c>
      <c r="S233" s="317">
        <v>5991</v>
      </c>
      <c r="T233" s="317">
        <v>7.57</v>
      </c>
      <c r="U233" s="317">
        <v>1576</v>
      </c>
      <c r="V233" s="317">
        <v>3.88</v>
      </c>
      <c r="W233" s="317">
        <v>-2207</v>
      </c>
      <c r="X233" s="64"/>
      <c r="Y233" s="64"/>
      <c r="Z233" s="326"/>
      <c r="AA233" s="325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</row>
    <row r="234" spans="1:37" ht="13.5" customHeight="1">
      <c r="A234" s="324" t="s">
        <v>390</v>
      </c>
      <c r="B234" s="323">
        <v>64.400000000000006</v>
      </c>
      <c r="C234" s="322">
        <v>250</v>
      </c>
      <c r="D234" s="322">
        <v>17</v>
      </c>
      <c r="E234" s="322">
        <v>18</v>
      </c>
      <c r="F234" s="322">
        <v>9</v>
      </c>
      <c r="G234" s="321">
        <v>82.1</v>
      </c>
      <c r="H234" s="320">
        <v>6.79</v>
      </c>
      <c r="I234" s="320">
        <v>17.68</v>
      </c>
      <c r="J234" s="320">
        <v>9.6</v>
      </c>
      <c r="K234" s="320">
        <v>9.2799999999999994</v>
      </c>
      <c r="L234" s="319" t="s">
        <v>313</v>
      </c>
      <c r="M234" s="318">
        <v>77</v>
      </c>
      <c r="N234" s="318">
        <v>0.98</v>
      </c>
      <c r="O234" s="318">
        <v>15.14</v>
      </c>
      <c r="P234" s="317">
        <v>4893</v>
      </c>
      <c r="Q234" s="317">
        <v>268.7</v>
      </c>
      <c r="R234" s="317">
        <v>7.72</v>
      </c>
      <c r="S234" s="317">
        <v>7789</v>
      </c>
      <c r="T234" s="317">
        <v>9.74</v>
      </c>
      <c r="U234" s="317">
        <v>1997</v>
      </c>
      <c r="V234" s="317">
        <v>4.93</v>
      </c>
      <c r="W234" s="317">
        <v>-2896</v>
      </c>
      <c r="X234" s="64"/>
      <c r="Y234" s="64"/>
      <c r="Z234" s="326"/>
      <c r="AA234" s="325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</row>
    <row r="235" spans="1:37" ht="13.5" customHeight="1">
      <c r="A235" s="324" t="s">
        <v>389</v>
      </c>
      <c r="B235" s="323">
        <v>68.099999999999994</v>
      </c>
      <c r="C235" s="322">
        <v>250</v>
      </c>
      <c r="D235" s="322">
        <v>18</v>
      </c>
      <c r="E235" s="322">
        <v>18</v>
      </c>
      <c r="F235" s="322">
        <v>9</v>
      </c>
      <c r="G235" s="321">
        <v>86.7</v>
      </c>
      <c r="H235" s="320">
        <v>6.83</v>
      </c>
      <c r="I235" s="320">
        <v>17.68</v>
      </c>
      <c r="J235" s="320">
        <v>9.66</v>
      </c>
      <c r="K235" s="320">
        <v>9.2899999999999991</v>
      </c>
      <c r="L235" s="319" t="s">
        <v>313</v>
      </c>
      <c r="M235" s="318">
        <v>81.3</v>
      </c>
      <c r="N235" s="318">
        <v>0.98</v>
      </c>
      <c r="O235" s="318">
        <v>14.33</v>
      </c>
      <c r="P235" s="317">
        <v>5156</v>
      </c>
      <c r="Q235" s="317">
        <v>283.8</v>
      </c>
      <c r="R235" s="317">
        <v>7.71</v>
      </c>
      <c r="S235" s="317">
        <v>8208</v>
      </c>
      <c r="T235" s="317">
        <v>9.73</v>
      </c>
      <c r="U235" s="317">
        <v>2104</v>
      </c>
      <c r="V235" s="317">
        <v>4.93</v>
      </c>
      <c r="W235" s="317">
        <v>-3052</v>
      </c>
      <c r="X235" s="64"/>
      <c r="Y235" s="64"/>
      <c r="Z235" s="326"/>
      <c r="AA235" s="325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</row>
    <row r="236" spans="1:37" ht="13.5" customHeight="1">
      <c r="A236" s="324" t="s">
        <v>388</v>
      </c>
      <c r="B236" s="323">
        <v>71.7</v>
      </c>
      <c r="C236" s="322">
        <v>250</v>
      </c>
      <c r="D236" s="322">
        <v>19</v>
      </c>
      <c r="E236" s="322">
        <v>18</v>
      </c>
      <c r="F236" s="322">
        <v>9</v>
      </c>
      <c r="G236" s="321">
        <v>91.4</v>
      </c>
      <c r="H236" s="320">
        <v>6.87</v>
      </c>
      <c r="I236" s="320">
        <v>17.68</v>
      </c>
      <c r="J236" s="320">
        <v>9.7200000000000006</v>
      </c>
      <c r="K236" s="320">
        <v>9.3000000000000007</v>
      </c>
      <c r="L236" s="319" t="s">
        <v>313</v>
      </c>
      <c r="M236" s="318">
        <v>85.7</v>
      </c>
      <c r="N236" s="318">
        <v>0.98</v>
      </c>
      <c r="O236" s="318">
        <v>13.6</v>
      </c>
      <c r="P236" s="317">
        <v>5417</v>
      </c>
      <c r="Q236" s="317">
        <v>298.89999999999998</v>
      </c>
      <c r="R236" s="317">
        <v>7.7</v>
      </c>
      <c r="S236" s="317">
        <v>8622</v>
      </c>
      <c r="T236" s="317">
        <v>9.7100000000000009</v>
      </c>
      <c r="U236" s="317">
        <v>2212</v>
      </c>
      <c r="V236" s="317">
        <v>4.92</v>
      </c>
      <c r="W236" s="317">
        <v>-3205</v>
      </c>
      <c r="X236" s="64"/>
      <c r="Y236" s="64"/>
      <c r="Z236" s="326"/>
      <c r="AA236" s="325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</row>
    <row r="237" spans="1:37" ht="13.5" customHeight="1">
      <c r="A237" s="324" t="s">
        <v>387</v>
      </c>
      <c r="B237" s="323">
        <v>75.3</v>
      </c>
      <c r="C237" s="322">
        <v>250</v>
      </c>
      <c r="D237" s="322">
        <v>20</v>
      </c>
      <c r="E237" s="322">
        <v>18</v>
      </c>
      <c r="F237" s="322">
        <v>9</v>
      </c>
      <c r="G237" s="321">
        <v>96</v>
      </c>
      <c r="H237" s="320">
        <v>6.91</v>
      </c>
      <c r="I237" s="320">
        <v>17.68</v>
      </c>
      <c r="J237" s="320">
        <v>9.7799999999999994</v>
      </c>
      <c r="K237" s="320">
        <v>9.31</v>
      </c>
      <c r="L237" s="319" t="s">
        <v>313</v>
      </c>
      <c r="M237" s="318">
        <v>90</v>
      </c>
      <c r="N237" s="318">
        <v>0.98</v>
      </c>
      <c r="O237" s="318">
        <v>12.95</v>
      </c>
      <c r="P237" s="317">
        <v>5674</v>
      </c>
      <c r="Q237" s="317">
        <v>313.8</v>
      </c>
      <c r="R237" s="317">
        <v>7.69</v>
      </c>
      <c r="S237" s="317">
        <v>9031</v>
      </c>
      <c r="T237" s="317">
        <v>9.6999999999999993</v>
      </c>
      <c r="U237" s="317">
        <v>2318</v>
      </c>
      <c r="V237" s="317">
        <v>4.91</v>
      </c>
      <c r="W237" s="317">
        <v>-3357</v>
      </c>
      <c r="X237" s="64"/>
      <c r="Y237" s="64"/>
      <c r="Z237" s="326"/>
      <c r="AA237" s="325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</row>
    <row r="238" spans="1:37" ht="13.5" customHeight="1">
      <c r="A238" s="324" t="s">
        <v>386</v>
      </c>
      <c r="B238" s="323">
        <v>78.900000000000006</v>
      </c>
      <c r="C238" s="322">
        <v>250</v>
      </c>
      <c r="D238" s="322">
        <v>21</v>
      </c>
      <c r="E238" s="322">
        <v>18</v>
      </c>
      <c r="F238" s="322">
        <v>9</v>
      </c>
      <c r="G238" s="321">
        <v>100.6</v>
      </c>
      <c r="H238" s="320">
        <v>6.96</v>
      </c>
      <c r="I238" s="320">
        <v>17.68</v>
      </c>
      <c r="J238" s="320">
        <v>9.84</v>
      </c>
      <c r="K238" s="320">
        <v>9.33</v>
      </c>
      <c r="L238" s="319" t="s">
        <v>313</v>
      </c>
      <c r="M238" s="318">
        <v>94.3</v>
      </c>
      <c r="N238" s="318">
        <v>0.98</v>
      </c>
      <c r="O238" s="318">
        <v>12.36</v>
      </c>
      <c r="P238" s="317">
        <v>5929</v>
      </c>
      <c r="Q238" s="317">
        <v>328.6</v>
      </c>
      <c r="R238" s="317">
        <v>7.68</v>
      </c>
      <c r="S238" s="317">
        <v>9435</v>
      </c>
      <c r="T238" s="317">
        <v>9.69</v>
      </c>
      <c r="U238" s="317">
        <v>2423</v>
      </c>
      <c r="V238" s="317">
        <v>4.91</v>
      </c>
      <c r="W238" s="317">
        <v>-3506</v>
      </c>
      <c r="X238" s="64"/>
      <c r="Y238" s="64"/>
      <c r="Z238" s="326"/>
      <c r="AA238" s="325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</row>
    <row r="239" spans="1:37" ht="13.5" customHeight="1">
      <c r="A239" s="324" t="s">
        <v>385</v>
      </c>
      <c r="B239" s="323">
        <v>82.5</v>
      </c>
      <c r="C239" s="322">
        <v>250</v>
      </c>
      <c r="D239" s="322">
        <v>22</v>
      </c>
      <c r="E239" s="322">
        <v>18</v>
      </c>
      <c r="F239" s="322">
        <v>9</v>
      </c>
      <c r="G239" s="321">
        <v>105.1</v>
      </c>
      <c r="H239" s="320">
        <v>7</v>
      </c>
      <c r="I239" s="320">
        <v>17.68</v>
      </c>
      <c r="J239" s="320">
        <v>9.89</v>
      </c>
      <c r="K239" s="320">
        <v>9.34</v>
      </c>
      <c r="L239" s="319" t="s">
        <v>313</v>
      </c>
      <c r="M239" s="318">
        <v>98.5</v>
      </c>
      <c r="N239" s="318">
        <v>0.98</v>
      </c>
      <c r="O239" s="318">
        <v>11.82</v>
      </c>
      <c r="P239" s="317">
        <v>6180</v>
      </c>
      <c r="Q239" s="317">
        <v>343.3</v>
      </c>
      <c r="R239" s="317">
        <v>7.67</v>
      </c>
      <c r="S239" s="317">
        <v>9833</v>
      </c>
      <c r="T239" s="317">
        <v>9.67</v>
      </c>
      <c r="U239" s="317">
        <v>2528</v>
      </c>
      <c r="V239" s="317">
        <v>4.9000000000000004</v>
      </c>
      <c r="W239" s="317">
        <v>-3652</v>
      </c>
      <c r="X239" s="64"/>
      <c r="Y239" s="64"/>
      <c r="Z239" s="326"/>
      <c r="AA239" s="325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</row>
    <row r="240" spans="1:37" ht="13.5" customHeight="1">
      <c r="A240" s="324" t="s">
        <v>384</v>
      </c>
      <c r="B240" s="323">
        <v>86.1</v>
      </c>
      <c r="C240" s="322">
        <v>250</v>
      </c>
      <c r="D240" s="322">
        <v>23</v>
      </c>
      <c r="E240" s="322">
        <v>18</v>
      </c>
      <c r="F240" s="322">
        <v>9</v>
      </c>
      <c r="G240" s="321">
        <v>109.7</v>
      </c>
      <c r="H240" s="320">
        <v>7.03</v>
      </c>
      <c r="I240" s="320">
        <v>17.68</v>
      </c>
      <c r="J240" s="320">
        <v>9.9499999999999993</v>
      </c>
      <c r="K240" s="320">
        <v>9.36</v>
      </c>
      <c r="L240" s="319" t="s">
        <v>313</v>
      </c>
      <c r="M240" s="318">
        <v>103</v>
      </c>
      <c r="N240" s="318">
        <v>0.98</v>
      </c>
      <c r="O240" s="318">
        <v>11.33</v>
      </c>
      <c r="P240" s="317">
        <v>6429</v>
      </c>
      <c r="Q240" s="317">
        <v>357.8</v>
      </c>
      <c r="R240" s="317">
        <v>7.66</v>
      </c>
      <c r="S240" s="317">
        <v>10230</v>
      </c>
      <c r="T240" s="317">
        <v>9.66</v>
      </c>
      <c r="U240" s="317">
        <v>2632</v>
      </c>
      <c r="V240" s="317">
        <v>4.9000000000000004</v>
      </c>
      <c r="W240" s="317">
        <v>-3797</v>
      </c>
      <c r="X240" s="64"/>
      <c r="Y240" s="64"/>
      <c r="Z240" s="326"/>
      <c r="AA240" s="325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</row>
    <row r="241" spans="1:37" ht="13.5" customHeight="1">
      <c r="A241" s="324" t="s">
        <v>383</v>
      </c>
      <c r="B241" s="323">
        <v>89.7</v>
      </c>
      <c r="C241" s="322">
        <v>250</v>
      </c>
      <c r="D241" s="322">
        <v>24</v>
      </c>
      <c r="E241" s="322">
        <v>18</v>
      </c>
      <c r="F241" s="322">
        <v>9</v>
      </c>
      <c r="G241" s="321">
        <v>114.2</v>
      </c>
      <c r="H241" s="320">
        <v>7.07</v>
      </c>
      <c r="I241" s="320">
        <v>17.68</v>
      </c>
      <c r="J241" s="320">
        <v>10</v>
      </c>
      <c r="K241" s="320">
        <v>9.3699999999999992</v>
      </c>
      <c r="L241" s="319" t="s">
        <v>313</v>
      </c>
      <c r="M241" s="318">
        <v>107</v>
      </c>
      <c r="N241" s="318">
        <v>0.98</v>
      </c>
      <c r="O241" s="318">
        <v>10.88</v>
      </c>
      <c r="P241" s="317">
        <v>6674</v>
      </c>
      <c r="Q241" s="317">
        <v>372.3</v>
      </c>
      <c r="R241" s="317">
        <v>7.64</v>
      </c>
      <c r="S241" s="317">
        <v>10610</v>
      </c>
      <c r="T241" s="317">
        <v>9.64</v>
      </c>
      <c r="U241" s="317">
        <v>2735</v>
      </c>
      <c r="V241" s="317">
        <v>4.8899999999999997</v>
      </c>
      <c r="W241" s="317">
        <v>-3939</v>
      </c>
      <c r="X241" s="64"/>
      <c r="Y241" s="64"/>
      <c r="Z241" s="326"/>
      <c r="AA241" s="325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</row>
    <row r="242" spans="1:37" ht="13.5" customHeight="1">
      <c r="A242" s="324" t="s">
        <v>382</v>
      </c>
      <c r="B242" s="323">
        <v>93.2</v>
      </c>
      <c r="C242" s="322">
        <v>250</v>
      </c>
      <c r="D242" s="322">
        <v>25</v>
      </c>
      <c r="E242" s="322">
        <v>18</v>
      </c>
      <c r="F242" s="322">
        <v>9</v>
      </c>
      <c r="G242" s="321">
        <v>118.7</v>
      </c>
      <c r="H242" s="320">
        <v>7.11</v>
      </c>
      <c r="I242" s="320">
        <v>17.68</v>
      </c>
      <c r="J242" s="320">
        <v>10.06</v>
      </c>
      <c r="K242" s="320">
        <v>9.39</v>
      </c>
      <c r="L242" s="319" t="s">
        <v>313</v>
      </c>
      <c r="M242" s="318">
        <v>111</v>
      </c>
      <c r="N242" s="318">
        <v>0.98</v>
      </c>
      <c r="O242" s="318">
        <v>10.47</v>
      </c>
      <c r="P242" s="317">
        <v>6917</v>
      </c>
      <c r="Q242" s="317">
        <v>386.7</v>
      </c>
      <c r="R242" s="317">
        <v>7.63</v>
      </c>
      <c r="S242" s="317">
        <v>11000</v>
      </c>
      <c r="T242" s="317">
        <v>9.6300000000000008</v>
      </c>
      <c r="U242" s="317">
        <v>2837</v>
      </c>
      <c r="V242" s="317">
        <v>4.8899999999999997</v>
      </c>
      <c r="W242" s="317">
        <v>-4079</v>
      </c>
      <c r="X242" s="64"/>
      <c r="Y242" s="64"/>
      <c r="Z242" s="326"/>
      <c r="AA242" s="325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</row>
    <row r="243" spans="1:37" ht="13.5" customHeight="1">
      <c r="A243" s="324" t="s">
        <v>381</v>
      </c>
      <c r="B243" s="323">
        <v>96.7</v>
      </c>
      <c r="C243" s="322">
        <v>250</v>
      </c>
      <c r="D243" s="322">
        <v>26</v>
      </c>
      <c r="E243" s="322">
        <v>18</v>
      </c>
      <c r="F243" s="322">
        <v>9</v>
      </c>
      <c r="G243" s="321">
        <v>123.2</v>
      </c>
      <c r="H243" s="320">
        <v>7.15</v>
      </c>
      <c r="I243" s="320">
        <v>17.68</v>
      </c>
      <c r="J243" s="320">
        <v>10.11</v>
      </c>
      <c r="K243" s="320">
        <v>9.4</v>
      </c>
      <c r="L243" s="319" t="s">
        <v>313</v>
      </c>
      <c r="M243" s="318">
        <v>115</v>
      </c>
      <c r="N243" s="318">
        <v>0.98</v>
      </c>
      <c r="O243" s="318">
        <v>10.09</v>
      </c>
      <c r="P243" s="317">
        <v>7156</v>
      </c>
      <c r="Q243" s="317">
        <v>400.9</v>
      </c>
      <c r="R243" s="317">
        <v>7.62</v>
      </c>
      <c r="S243" s="317">
        <v>11370</v>
      </c>
      <c r="T243" s="317">
        <v>9.61</v>
      </c>
      <c r="U243" s="317">
        <v>2939</v>
      </c>
      <c r="V243" s="317">
        <v>4.88</v>
      </c>
      <c r="W243" s="317">
        <v>-4217</v>
      </c>
      <c r="X243" s="64"/>
      <c r="Y243" s="64"/>
      <c r="Z243" s="326"/>
      <c r="AA243" s="325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</row>
    <row r="244" spans="1:37" ht="13.5" customHeight="1">
      <c r="A244" s="324" t="s">
        <v>380</v>
      </c>
      <c r="B244" s="323">
        <v>101</v>
      </c>
      <c r="C244" s="322">
        <v>250</v>
      </c>
      <c r="D244" s="322">
        <v>27</v>
      </c>
      <c r="E244" s="322">
        <v>18</v>
      </c>
      <c r="F244" s="322">
        <v>9</v>
      </c>
      <c r="G244" s="321">
        <v>127.7</v>
      </c>
      <c r="H244" s="320">
        <v>7.19</v>
      </c>
      <c r="I244" s="320">
        <v>17.68</v>
      </c>
      <c r="J244" s="320">
        <v>10.17</v>
      </c>
      <c r="K244" s="320">
        <v>9.42</v>
      </c>
      <c r="L244" s="319" t="s">
        <v>313</v>
      </c>
      <c r="M244" s="318">
        <v>120</v>
      </c>
      <c r="N244" s="318">
        <v>0.98</v>
      </c>
      <c r="O244" s="318">
        <v>9.66</v>
      </c>
      <c r="P244" s="317">
        <v>7393</v>
      </c>
      <c r="Q244" s="317">
        <v>415.1</v>
      </c>
      <c r="R244" s="317">
        <v>7.61</v>
      </c>
      <c r="S244" s="317">
        <v>11750</v>
      </c>
      <c r="T244" s="317">
        <v>9.59</v>
      </c>
      <c r="U244" s="317">
        <v>3040</v>
      </c>
      <c r="V244" s="317">
        <v>4.88</v>
      </c>
      <c r="W244" s="317">
        <v>-4353</v>
      </c>
      <c r="X244" s="64"/>
      <c r="Y244" s="64"/>
      <c r="Z244" s="326"/>
      <c r="AA244" s="325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</row>
    <row r="245" spans="1:37" ht="13.5" customHeight="1">
      <c r="A245" s="324" t="s">
        <v>379</v>
      </c>
      <c r="B245" s="323">
        <v>104</v>
      </c>
      <c r="C245" s="322">
        <v>250</v>
      </c>
      <c r="D245" s="322">
        <v>28</v>
      </c>
      <c r="E245" s="322">
        <v>18</v>
      </c>
      <c r="F245" s="322">
        <v>9</v>
      </c>
      <c r="G245" s="321">
        <v>132.1</v>
      </c>
      <c r="H245" s="320">
        <v>7.23</v>
      </c>
      <c r="I245" s="320">
        <v>17.68</v>
      </c>
      <c r="J245" s="320">
        <v>10.220000000000001</v>
      </c>
      <c r="K245" s="320">
        <v>9.44</v>
      </c>
      <c r="L245" s="319" t="s">
        <v>313</v>
      </c>
      <c r="M245" s="318">
        <v>124</v>
      </c>
      <c r="N245" s="318">
        <v>0.98</v>
      </c>
      <c r="O245" s="318">
        <v>9.4</v>
      </c>
      <c r="P245" s="317">
        <v>7627</v>
      </c>
      <c r="Q245" s="317">
        <v>429.2</v>
      </c>
      <c r="R245" s="317">
        <v>7.6</v>
      </c>
      <c r="S245" s="317">
        <v>12110</v>
      </c>
      <c r="T245" s="317">
        <v>9.57</v>
      </c>
      <c r="U245" s="317">
        <v>3141</v>
      </c>
      <c r="V245" s="317">
        <v>4.88</v>
      </c>
      <c r="W245" s="317">
        <v>-4486</v>
      </c>
      <c r="X245" s="64"/>
      <c r="Y245" s="64"/>
      <c r="Z245" s="326"/>
      <c r="AA245" s="325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</row>
    <row r="246" spans="1:37" ht="13.5" customHeight="1">
      <c r="A246" s="324" t="s">
        <v>378</v>
      </c>
      <c r="B246" s="323">
        <v>107</v>
      </c>
      <c r="C246" s="322">
        <v>250</v>
      </c>
      <c r="D246" s="322">
        <v>29</v>
      </c>
      <c r="E246" s="322">
        <v>18</v>
      </c>
      <c r="F246" s="322">
        <v>9</v>
      </c>
      <c r="G246" s="321">
        <v>136.6</v>
      </c>
      <c r="H246" s="320">
        <v>7.27</v>
      </c>
      <c r="I246" s="320">
        <v>17.68</v>
      </c>
      <c r="J246" s="320">
        <v>10.28</v>
      </c>
      <c r="K246" s="320">
        <v>9.4499999999999993</v>
      </c>
      <c r="L246" s="319" t="s">
        <v>313</v>
      </c>
      <c r="M246" s="318">
        <v>128</v>
      </c>
      <c r="N246" s="318">
        <v>0.98</v>
      </c>
      <c r="O246" s="318">
        <v>9.1</v>
      </c>
      <c r="P246" s="317">
        <v>7858</v>
      </c>
      <c r="Q246" s="317">
        <v>443.1</v>
      </c>
      <c r="R246" s="317">
        <v>7.59</v>
      </c>
      <c r="S246" s="317">
        <v>12480</v>
      </c>
      <c r="T246" s="317">
        <v>9.56</v>
      </c>
      <c r="U246" s="317">
        <v>3241</v>
      </c>
      <c r="V246" s="317">
        <v>4.87</v>
      </c>
      <c r="W246" s="317">
        <v>-4618</v>
      </c>
      <c r="X246" s="64"/>
      <c r="Y246" s="64"/>
      <c r="Z246" s="326"/>
      <c r="AA246" s="325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</row>
    <row r="247" spans="1:37" ht="13.5" customHeight="1">
      <c r="A247" s="324" t="s">
        <v>377</v>
      </c>
      <c r="B247" s="323">
        <v>111</v>
      </c>
      <c r="C247" s="322">
        <v>250</v>
      </c>
      <c r="D247" s="322">
        <v>30</v>
      </c>
      <c r="E247" s="322">
        <v>18</v>
      </c>
      <c r="F247" s="322">
        <v>9</v>
      </c>
      <c r="G247" s="321">
        <v>141</v>
      </c>
      <c r="H247" s="320">
        <v>7.3</v>
      </c>
      <c r="I247" s="320">
        <v>17.68</v>
      </c>
      <c r="J247" s="320">
        <v>10.33</v>
      </c>
      <c r="K247" s="320">
        <v>9.4700000000000006</v>
      </c>
      <c r="L247" s="319" t="s">
        <v>313</v>
      </c>
      <c r="M247" s="318">
        <v>132</v>
      </c>
      <c r="N247" s="318">
        <v>0.98</v>
      </c>
      <c r="O247" s="318">
        <v>8.81</v>
      </c>
      <c r="P247" s="317">
        <v>8087</v>
      </c>
      <c r="Q247" s="317">
        <v>457</v>
      </c>
      <c r="R247" s="317">
        <v>7.57</v>
      </c>
      <c r="S247" s="317">
        <v>12830</v>
      </c>
      <c r="T247" s="317">
        <v>9.5399999999999991</v>
      </c>
      <c r="U247" s="317">
        <v>3340</v>
      </c>
      <c r="V247" s="317">
        <v>4.87</v>
      </c>
      <c r="W247" s="317">
        <v>-4747</v>
      </c>
      <c r="X247" s="64"/>
      <c r="Y247" s="64"/>
      <c r="Z247" s="326"/>
      <c r="AA247" s="325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</row>
    <row r="248" spans="1:37" ht="13.5" customHeight="1">
      <c r="A248" s="324" t="s">
        <v>376</v>
      </c>
      <c r="B248" s="323">
        <v>114</v>
      </c>
      <c r="C248" s="322">
        <v>250</v>
      </c>
      <c r="D248" s="322">
        <v>31</v>
      </c>
      <c r="E248" s="322">
        <v>18</v>
      </c>
      <c r="F248" s="322">
        <v>9</v>
      </c>
      <c r="G248" s="321">
        <v>145.4</v>
      </c>
      <c r="H248" s="320">
        <v>7.34</v>
      </c>
      <c r="I248" s="320">
        <v>17.68</v>
      </c>
      <c r="J248" s="320">
        <v>10.38</v>
      </c>
      <c r="K248" s="320">
        <v>9.49</v>
      </c>
      <c r="L248" s="319" t="s">
        <v>313</v>
      </c>
      <c r="M248" s="318">
        <v>136</v>
      </c>
      <c r="N248" s="318">
        <v>0.98</v>
      </c>
      <c r="O248" s="318">
        <v>8.5500000000000007</v>
      </c>
      <c r="P248" s="317">
        <v>8313</v>
      </c>
      <c r="Q248" s="317">
        <v>470.8</v>
      </c>
      <c r="R248" s="317">
        <v>7.56</v>
      </c>
      <c r="S248" s="317">
        <v>13190</v>
      </c>
      <c r="T248" s="317">
        <v>9.5299999999999994</v>
      </c>
      <c r="U248" s="317">
        <v>3439</v>
      </c>
      <c r="V248" s="317">
        <v>4.8600000000000003</v>
      </c>
      <c r="W248" s="317">
        <v>-4874</v>
      </c>
      <c r="X248" s="64"/>
      <c r="Y248" s="64"/>
      <c r="Z248" s="326"/>
      <c r="AA248" s="325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</row>
    <row r="249" spans="1:37" ht="13.5" customHeight="1">
      <c r="A249" s="324" t="s">
        <v>375</v>
      </c>
      <c r="B249" s="323">
        <v>118</v>
      </c>
      <c r="C249" s="322">
        <v>250</v>
      </c>
      <c r="D249" s="322">
        <v>32</v>
      </c>
      <c r="E249" s="322">
        <v>18</v>
      </c>
      <c r="F249" s="322">
        <v>9</v>
      </c>
      <c r="G249" s="321">
        <v>149.69999999999999</v>
      </c>
      <c r="H249" s="320">
        <v>7.38</v>
      </c>
      <c r="I249" s="320">
        <v>17.68</v>
      </c>
      <c r="J249" s="320">
        <v>10.44</v>
      </c>
      <c r="K249" s="320">
        <v>9.5</v>
      </c>
      <c r="L249" s="319" t="s">
        <v>313</v>
      </c>
      <c r="M249" s="318">
        <v>140</v>
      </c>
      <c r="N249" s="318">
        <v>0.98</v>
      </c>
      <c r="O249" s="318">
        <v>8.3000000000000007</v>
      </c>
      <c r="P249" s="317">
        <v>8536</v>
      </c>
      <c r="Q249" s="317">
        <v>484.4</v>
      </c>
      <c r="R249" s="317">
        <v>7.55</v>
      </c>
      <c r="S249" s="317">
        <v>13540</v>
      </c>
      <c r="T249" s="317">
        <v>9.51</v>
      </c>
      <c r="U249" s="317">
        <v>3538</v>
      </c>
      <c r="V249" s="317">
        <v>4.8600000000000003</v>
      </c>
      <c r="W249" s="317">
        <v>-4998</v>
      </c>
      <c r="X249" s="64"/>
      <c r="Y249" s="64"/>
      <c r="Z249" s="326"/>
      <c r="AA249" s="325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</row>
    <row r="250" spans="1:37" ht="13.5" customHeight="1">
      <c r="A250" s="324" t="s">
        <v>374</v>
      </c>
      <c r="B250" s="323">
        <v>121</v>
      </c>
      <c r="C250" s="322">
        <v>250</v>
      </c>
      <c r="D250" s="322">
        <v>33</v>
      </c>
      <c r="E250" s="322">
        <v>18</v>
      </c>
      <c r="F250" s="322">
        <v>9</v>
      </c>
      <c r="G250" s="321">
        <v>154.1</v>
      </c>
      <c r="H250" s="320">
        <v>7.42</v>
      </c>
      <c r="I250" s="320">
        <v>17.68</v>
      </c>
      <c r="J250" s="320">
        <v>10.49</v>
      </c>
      <c r="K250" s="320">
        <v>9.52</v>
      </c>
      <c r="L250" s="319" t="s">
        <v>313</v>
      </c>
      <c r="M250" s="318">
        <v>144</v>
      </c>
      <c r="N250" s="318">
        <v>0.98</v>
      </c>
      <c r="O250" s="318">
        <v>8.06</v>
      </c>
      <c r="P250" s="317">
        <v>8757</v>
      </c>
      <c r="Q250" s="317">
        <v>498</v>
      </c>
      <c r="R250" s="317">
        <v>7.54</v>
      </c>
      <c r="S250" s="317">
        <v>13880</v>
      </c>
      <c r="T250" s="317">
        <v>9.49</v>
      </c>
      <c r="U250" s="317">
        <v>3636</v>
      </c>
      <c r="V250" s="317">
        <v>4.8600000000000003</v>
      </c>
      <c r="W250" s="317">
        <v>-5121</v>
      </c>
      <c r="X250" s="64"/>
      <c r="Y250" s="64"/>
      <c r="Z250" s="326"/>
      <c r="AA250" s="325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</row>
    <row r="251" spans="1:37" ht="13.5" customHeight="1">
      <c r="A251" s="324" t="s">
        <v>373</v>
      </c>
      <c r="B251" s="323">
        <v>124</v>
      </c>
      <c r="C251" s="322">
        <v>250</v>
      </c>
      <c r="D251" s="322">
        <v>34</v>
      </c>
      <c r="E251" s="322">
        <v>18</v>
      </c>
      <c r="F251" s="322">
        <v>9</v>
      </c>
      <c r="G251" s="321">
        <v>158.4</v>
      </c>
      <c r="H251" s="320">
        <v>7.45</v>
      </c>
      <c r="I251" s="320">
        <v>17.68</v>
      </c>
      <c r="J251" s="320">
        <v>10.54</v>
      </c>
      <c r="K251" s="320">
        <v>9.5399999999999991</v>
      </c>
      <c r="L251" s="319" t="s">
        <v>313</v>
      </c>
      <c r="M251" s="318">
        <v>148</v>
      </c>
      <c r="N251" s="318">
        <v>0.98</v>
      </c>
      <c r="O251" s="318">
        <v>7.84</v>
      </c>
      <c r="P251" s="317">
        <v>8975</v>
      </c>
      <c r="Q251" s="317">
        <v>511.5</v>
      </c>
      <c r="R251" s="317">
        <v>7.53</v>
      </c>
      <c r="S251" s="317">
        <v>14220</v>
      </c>
      <c r="T251" s="317">
        <v>9.4700000000000006</v>
      </c>
      <c r="U251" s="317">
        <v>3734</v>
      </c>
      <c r="V251" s="317">
        <v>4.8600000000000003</v>
      </c>
      <c r="W251" s="317">
        <v>-5241</v>
      </c>
      <c r="X251" s="64"/>
      <c r="Y251" s="64"/>
      <c r="Z251" s="326"/>
      <c r="AA251" s="325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</row>
    <row r="252" spans="1:37" ht="13.5" customHeight="1">
      <c r="A252" s="324" t="s">
        <v>372</v>
      </c>
      <c r="B252" s="323">
        <v>128</v>
      </c>
      <c r="C252" s="322">
        <v>250</v>
      </c>
      <c r="D252" s="322">
        <v>35</v>
      </c>
      <c r="E252" s="322">
        <v>18</v>
      </c>
      <c r="F252" s="322">
        <v>9</v>
      </c>
      <c r="G252" s="321">
        <v>162.69999999999999</v>
      </c>
      <c r="H252" s="320">
        <v>7.49</v>
      </c>
      <c r="I252" s="320">
        <v>17.68</v>
      </c>
      <c r="J252" s="320">
        <v>10.59</v>
      </c>
      <c r="K252" s="320">
        <v>9.56</v>
      </c>
      <c r="L252" s="319" t="s">
        <v>313</v>
      </c>
      <c r="M252" s="318">
        <v>152</v>
      </c>
      <c r="N252" s="318">
        <v>0.98</v>
      </c>
      <c r="O252" s="318">
        <v>7.64</v>
      </c>
      <c r="P252" s="317">
        <v>9191</v>
      </c>
      <c r="Q252" s="317">
        <v>524.9</v>
      </c>
      <c r="R252" s="317">
        <v>7.52</v>
      </c>
      <c r="S252" s="317">
        <v>14550</v>
      </c>
      <c r="T252" s="317">
        <v>9.4600000000000009</v>
      </c>
      <c r="U252" s="317">
        <v>3832</v>
      </c>
      <c r="V252" s="317">
        <v>4.8499999999999996</v>
      </c>
      <c r="W252" s="317">
        <v>-5359</v>
      </c>
      <c r="X252" s="64"/>
      <c r="Y252" s="64"/>
      <c r="Z252" s="326"/>
      <c r="AA252" s="325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</row>
    <row r="253" spans="1:37" ht="13.5" customHeight="1">
      <c r="A253" s="324" t="s">
        <v>371</v>
      </c>
      <c r="B253" s="323">
        <v>112</v>
      </c>
      <c r="C253" s="322">
        <v>300</v>
      </c>
      <c r="D253" s="322">
        <v>25</v>
      </c>
      <c r="E253" s="322">
        <v>18</v>
      </c>
      <c r="F253" s="322">
        <v>12</v>
      </c>
      <c r="G253" s="321">
        <v>142.69999999999999</v>
      </c>
      <c r="H253" s="320">
        <v>8.35</v>
      </c>
      <c r="I253" s="320">
        <v>21.21</v>
      </c>
      <c r="J253" s="320">
        <v>11.8</v>
      </c>
      <c r="K253" s="320">
        <v>11.18</v>
      </c>
      <c r="L253" s="319" t="s">
        <v>313</v>
      </c>
      <c r="M253" s="318">
        <v>135</v>
      </c>
      <c r="N253" s="318">
        <v>1.17</v>
      </c>
      <c r="O253" s="318">
        <v>10.4</v>
      </c>
      <c r="P253" s="317">
        <v>12150</v>
      </c>
      <c r="Q253" s="317">
        <v>561.1</v>
      </c>
      <c r="R253" s="317">
        <v>9.23</v>
      </c>
      <c r="S253" s="317">
        <v>19370</v>
      </c>
      <c r="T253" s="317">
        <v>11.65</v>
      </c>
      <c r="U253" s="317">
        <v>4930</v>
      </c>
      <c r="V253" s="317">
        <v>5.88</v>
      </c>
      <c r="W253" s="317">
        <v>-7220</v>
      </c>
      <c r="X253" s="64"/>
      <c r="Y253" s="64"/>
      <c r="Z253" s="326"/>
      <c r="AA253" s="325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</row>
    <row r="254" spans="1:37" ht="13.5" customHeight="1">
      <c r="A254" s="324" t="s">
        <v>370</v>
      </c>
      <c r="B254" s="323">
        <v>116</v>
      </c>
      <c r="C254" s="322">
        <v>300</v>
      </c>
      <c r="D254" s="322">
        <v>26</v>
      </c>
      <c r="E254" s="322">
        <v>18</v>
      </c>
      <c r="F254" s="322">
        <v>12</v>
      </c>
      <c r="G254" s="321">
        <v>148.19999999999999</v>
      </c>
      <c r="H254" s="320">
        <v>8.39</v>
      </c>
      <c r="I254" s="320">
        <v>21.21</v>
      </c>
      <c r="J254" s="320">
        <v>11.86</v>
      </c>
      <c r="K254" s="320">
        <v>11.19</v>
      </c>
      <c r="L254" s="319" t="s">
        <v>313</v>
      </c>
      <c r="M254" s="318">
        <v>140</v>
      </c>
      <c r="N254" s="318">
        <v>1.17</v>
      </c>
      <c r="O254" s="318">
        <v>10.01</v>
      </c>
      <c r="P254" s="317">
        <v>12590</v>
      </c>
      <c r="Q254" s="317">
        <v>582.5</v>
      </c>
      <c r="R254" s="317">
        <v>9.2200000000000006</v>
      </c>
      <c r="S254" s="317">
        <v>20060</v>
      </c>
      <c r="T254" s="317">
        <v>11.63</v>
      </c>
      <c r="U254" s="317">
        <v>5115</v>
      </c>
      <c r="V254" s="317">
        <v>5.87</v>
      </c>
      <c r="W254" s="317">
        <v>-7475</v>
      </c>
      <c r="X254" s="64"/>
      <c r="Y254" s="64"/>
      <c r="Z254" s="326"/>
      <c r="AA254" s="325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</row>
    <row r="255" spans="1:37" ht="13.5" customHeight="1">
      <c r="A255" s="324" t="s">
        <v>369</v>
      </c>
      <c r="B255" s="323">
        <v>121</v>
      </c>
      <c r="C255" s="322">
        <v>300</v>
      </c>
      <c r="D255" s="322">
        <v>27</v>
      </c>
      <c r="E255" s="322">
        <v>18</v>
      </c>
      <c r="F255" s="322">
        <v>12</v>
      </c>
      <c r="G255" s="321">
        <v>153.69999999999999</v>
      </c>
      <c r="H255" s="320">
        <v>8.43</v>
      </c>
      <c r="I255" s="320">
        <v>21.21</v>
      </c>
      <c r="J255" s="320">
        <v>11.92</v>
      </c>
      <c r="K255" s="320">
        <v>11.21</v>
      </c>
      <c r="L255" s="319" t="s">
        <v>313</v>
      </c>
      <c r="M255" s="318">
        <v>146</v>
      </c>
      <c r="N255" s="318">
        <v>1.17</v>
      </c>
      <c r="O255" s="318">
        <v>9.66</v>
      </c>
      <c r="P255" s="317">
        <v>13020</v>
      </c>
      <c r="Q255" s="317">
        <v>603.5</v>
      </c>
      <c r="R255" s="317">
        <v>9.1999999999999993</v>
      </c>
      <c r="S255" s="317">
        <v>20750</v>
      </c>
      <c r="T255" s="317">
        <v>11.62</v>
      </c>
      <c r="U255" s="317">
        <v>5294</v>
      </c>
      <c r="V255" s="317">
        <v>5.87</v>
      </c>
      <c r="W255" s="317">
        <v>-7726</v>
      </c>
      <c r="X255" s="64"/>
      <c r="Y255" s="64"/>
      <c r="Z255" s="326"/>
      <c r="AA255" s="325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</row>
    <row r="256" spans="1:37" ht="13.5" customHeight="1">
      <c r="A256" s="324" t="s">
        <v>368</v>
      </c>
      <c r="B256" s="323">
        <v>125</v>
      </c>
      <c r="C256" s="322">
        <v>300</v>
      </c>
      <c r="D256" s="322">
        <v>28</v>
      </c>
      <c r="E256" s="322">
        <v>18</v>
      </c>
      <c r="F256" s="322">
        <v>12</v>
      </c>
      <c r="G256" s="321">
        <v>159.1</v>
      </c>
      <c r="H256" s="320">
        <v>8.4700000000000006</v>
      </c>
      <c r="I256" s="320">
        <v>21.21</v>
      </c>
      <c r="J256" s="320">
        <v>11.97</v>
      </c>
      <c r="K256" s="320">
        <v>11.22</v>
      </c>
      <c r="L256" s="319" t="s">
        <v>313</v>
      </c>
      <c r="M256" s="318">
        <v>151</v>
      </c>
      <c r="N256" s="318">
        <v>1.17</v>
      </c>
      <c r="O256" s="318">
        <v>9.33</v>
      </c>
      <c r="P256" s="317">
        <v>13450</v>
      </c>
      <c r="Q256" s="317">
        <v>624.6</v>
      </c>
      <c r="R256" s="317">
        <v>9.19</v>
      </c>
      <c r="S256" s="317">
        <v>21420</v>
      </c>
      <c r="T256" s="317">
        <v>11.6</v>
      </c>
      <c r="U256" s="317">
        <v>5475</v>
      </c>
      <c r="V256" s="317">
        <v>5.87</v>
      </c>
      <c r="W256" s="317">
        <v>-7975</v>
      </c>
      <c r="X256" s="64"/>
      <c r="Y256" s="64"/>
      <c r="Z256" s="326"/>
      <c r="AA256" s="325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</row>
    <row r="257" spans="1:37" ht="13.5" customHeight="1">
      <c r="A257" s="324" t="s">
        <v>367</v>
      </c>
      <c r="B257" s="323">
        <v>129</v>
      </c>
      <c r="C257" s="322">
        <v>300</v>
      </c>
      <c r="D257" s="322">
        <v>29</v>
      </c>
      <c r="E257" s="322">
        <v>18</v>
      </c>
      <c r="F257" s="322">
        <v>12</v>
      </c>
      <c r="G257" s="321">
        <v>164.6</v>
      </c>
      <c r="H257" s="320">
        <v>8.5</v>
      </c>
      <c r="I257" s="320">
        <v>21.21</v>
      </c>
      <c r="J257" s="320">
        <v>12.03</v>
      </c>
      <c r="K257" s="320">
        <v>11.24</v>
      </c>
      <c r="L257" s="319" t="s">
        <v>313</v>
      </c>
      <c r="M257" s="318">
        <v>156</v>
      </c>
      <c r="N257" s="318">
        <v>1.17</v>
      </c>
      <c r="O257" s="318">
        <v>9.02</v>
      </c>
      <c r="P257" s="317">
        <v>13870</v>
      </c>
      <c r="Q257" s="317">
        <v>645.20000000000005</v>
      </c>
      <c r="R257" s="317">
        <v>9.18</v>
      </c>
      <c r="S257" s="317">
        <v>22090</v>
      </c>
      <c r="T257" s="317">
        <v>11.59</v>
      </c>
      <c r="U257" s="317">
        <v>5650</v>
      </c>
      <c r="V257" s="317">
        <v>5.86</v>
      </c>
      <c r="W257" s="317">
        <v>-8220</v>
      </c>
      <c r="X257" s="64"/>
      <c r="Y257" s="64"/>
      <c r="Z257" s="326"/>
      <c r="AA257" s="325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</row>
    <row r="258" spans="1:37" ht="13.5" customHeight="1">
      <c r="A258" s="324" t="s">
        <v>366</v>
      </c>
      <c r="B258" s="323">
        <v>133</v>
      </c>
      <c r="C258" s="322">
        <v>300</v>
      </c>
      <c r="D258" s="322">
        <v>30</v>
      </c>
      <c r="E258" s="322">
        <v>18</v>
      </c>
      <c r="F258" s="322">
        <v>12</v>
      </c>
      <c r="G258" s="321">
        <v>170</v>
      </c>
      <c r="H258" s="320">
        <v>8.5399999999999991</v>
      </c>
      <c r="I258" s="320">
        <v>21.21</v>
      </c>
      <c r="J258" s="320">
        <v>12.08</v>
      </c>
      <c r="K258" s="320">
        <v>11.25</v>
      </c>
      <c r="L258" s="319" t="s">
        <v>313</v>
      </c>
      <c r="M258" s="318">
        <v>161</v>
      </c>
      <c r="N258" s="318">
        <v>1.17</v>
      </c>
      <c r="O258" s="318">
        <v>8.73</v>
      </c>
      <c r="P258" s="317">
        <v>14290</v>
      </c>
      <c r="Q258" s="317">
        <v>666</v>
      </c>
      <c r="R258" s="317">
        <v>9.17</v>
      </c>
      <c r="S258" s="317">
        <v>22750</v>
      </c>
      <c r="T258" s="317">
        <v>11.57</v>
      </c>
      <c r="U258" s="317">
        <v>5828</v>
      </c>
      <c r="V258" s="317">
        <v>5.86</v>
      </c>
      <c r="W258" s="317">
        <v>-8462</v>
      </c>
      <c r="X258" s="64"/>
      <c r="Y258" s="64"/>
      <c r="Z258" s="326"/>
      <c r="AA258" s="325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</row>
    <row r="259" spans="1:37" ht="13.5" customHeight="1">
      <c r="A259" s="324" t="s">
        <v>365</v>
      </c>
      <c r="B259" s="323">
        <v>138</v>
      </c>
      <c r="C259" s="322">
        <v>300</v>
      </c>
      <c r="D259" s="322">
        <v>31</v>
      </c>
      <c r="E259" s="322">
        <v>18</v>
      </c>
      <c r="F259" s="322">
        <v>12</v>
      </c>
      <c r="G259" s="321">
        <v>175.4</v>
      </c>
      <c r="H259" s="320">
        <v>8.58</v>
      </c>
      <c r="I259" s="320">
        <v>21.21</v>
      </c>
      <c r="J259" s="320">
        <v>12.14</v>
      </c>
      <c r="K259" s="320">
        <v>11.27</v>
      </c>
      <c r="L259" s="319" t="s">
        <v>313</v>
      </c>
      <c r="M259" s="318">
        <v>166</v>
      </c>
      <c r="N259" s="318">
        <v>1.17</v>
      </c>
      <c r="O259" s="318">
        <v>8.4600000000000009</v>
      </c>
      <c r="P259" s="317">
        <v>14700</v>
      </c>
      <c r="Q259" s="317">
        <v>686.3</v>
      </c>
      <c r="R259" s="317">
        <v>9.16</v>
      </c>
      <c r="S259" s="317">
        <v>23400</v>
      </c>
      <c r="T259" s="317">
        <v>11.55</v>
      </c>
      <c r="U259" s="317">
        <v>5999</v>
      </c>
      <c r="V259" s="317">
        <v>5.85</v>
      </c>
      <c r="W259" s="317">
        <v>-8701</v>
      </c>
      <c r="X259" s="64"/>
      <c r="Y259" s="64"/>
      <c r="Z259" s="326"/>
      <c r="AA259" s="325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</row>
    <row r="260" spans="1:37" ht="13.5" customHeight="1">
      <c r="A260" s="324" t="s">
        <v>364</v>
      </c>
      <c r="B260" s="323">
        <v>142</v>
      </c>
      <c r="C260" s="322">
        <v>300</v>
      </c>
      <c r="D260" s="322">
        <v>32</v>
      </c>
      <c r="E260" s="322">
        <v>18</v>
      </c>
      <c r="F260" s="322">
        <v>12</v>
      </c>
      <c r="G260" s="321">
        <v>180.7</v>
      </c>
      <c r="H260" s="320">
        <v>8.6199999999999992</v>
      </c>
      <c r="I260" s="320">
        <v>21.21</v>
      </c>
      <c r="J260" s="320">
        <v>12.19</v>
      </c>
      <c r="K260" s="320">
        <v>11.29</v>
      </c>
      <c r="L260" s="319" t="s">
        <v>313</v>
      </c>
      <c r="M260" s="318">
        <v>171</v>
      </c>
      <c r="N260" s="318">
        <v>1.17</v>
      </c>
      <c r="O260" s="318">
        <v>8.2100000000000009</v>
      </c>
      <c r="P260" s="317">
        <v>15120</v>
      </c>
      <c r="Q260" s="317">
        <v>707.2</v>
      </c>
      <c r="R260" s="317">
        <v>9.15</v>
      </c>
      <c r="S260" s="317">
        <v>24050</v>
      </c>
      <c r="T260" s="317">
        <v>11.54</v>
      </c>
      <c r="U260" s="317">
        <v>6184</v>
      </c>
      <c r="V260" s="317">
        <v>5.85</v>
      </c>
      <c r="W260" s="317">
        <v>-8936</v>
      </c>
      <c r="X260" s="64"/>
      <c r="Y260" s="64"/>
      <c r="Z260" s="326"/>
      <c r="AA260" s="325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</row>
    <row r="261" spans="1:37" ht="13.5" customHeight="1">
      <c r="A261" s="324" t="s">
        <v>363</v>
      </c>
      <c r="B261" s="323">
        <v>146</v>
      </c>
      <c r="C261" s="322">
        <v>300</v>
      </c>
      <c r="D261" s="322">
        <v>33</v>
      </c>
      <c r="E261" s="322">
        <v>18</v>
      </c>
      <c r="F261" s="322">
        <v>12</v>
      </c>
      <c r="G261" s="321">
        <v>186.1</v>
      </c>
      <c r="H261" s="320">
        <v>8.66</v>
      </c>
      <c r="I261" s="320">
        <v>21.21</v>
      </c>
      <c r="J261" s="320">
        <v>12.24</v>
      </c>
      <c r="K261" s="320">
        <v>11.3</v>
      </c>
      <c r="L261" s="319" t="s">
        <v>313</v>
      </c>
      <c r="M261" s="318">
        <v>176</v>
      </c>
      <c r="N261" s="318">
        <v>1.17</v>
      </c>
      <c r="O261" s="318">
        <v>7.98</v>
      </c>
      <c r="P261" s="317">
        <v>15520</v>
      </c>
      <c r="Q261" s="317">
        <v>727.2</v>
      </c>
      <c r="R261" s="317">
        <v>9.1300000000000008</v>
      </c>
      <c r="S261" s="317">
        <v>24690</v>
      </c>
      <c r="T261" s="317">
        <v>11.52</v>
      </c>
      <c r="U261" s="317">
        <v>6351</v>
      </c>
      <c r="V261" s="317">
        <v>5.84</v>
      </c>
      <c r="W261" s="317">
        <v>-9169</v>
      </c>
      <c r="X261" s="64"/>
      <c r="Y261" s="64"/>
      <c r="Z261" s="326"/>
      <c r="AA261" s="325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</row>
    <row r="262" spans="1:37" ht="13.5" customHeight="1">
      <c r="A262" s="324" t="s">
        <v>362</v>
      </c>
      <c r="B262" s="323">
        <v>150</v>
      </c>
      <c r="C262" s="322">
        <v>300</v>
      </c>
      <c r="D262" s="322">
        <v>34</v>
      </c>
      <c r="E262" s="322">
        <v>18</v>
      </c>
      <c r="F262" s="322">
        <v>12</v>
      </c>
      <c r="G262" s="321">
        <v>191.4</v>
      </c>
      <c r="H262" s="320">
        <v>8.6999999999999993</v>
      </c>
      <c r="I262" s="320">
        <v>21.21</v>
      </c>
      <c r="J262" s="320">
        <v>12.3</v>
      </c>
      <c r="K262" s="320">
        <v>11.32</v>
      </c>
      <c r="L262" s="319" t="s">
        <v>313</v>
      </c>
      <c r="M262" s="318">
        <v>181</v>
      </c>
      <c r="N262" s="318">
        <v>1.17</v>
      </c>
      <c r="O262" s="318">
        <v>7.75</v>
      </c>
      <c r="P262" s="317">
        <v>15930</v>
      </c>
      <c r="Q262" s="317">
        <v>747.7</v>
      </c>
      <c r="R262" s="317">
        <v>9.1199999999999992</v>
      </c>
      <c r="S262" s="317">
        <v>25320</v>
      </c>
      <c r="T262" s="317">
        <v>11.5</v>
      </c>
      <c r="U262" s="317">
        <v>6532</v>
      </c>
      <c r="V262" s="317">
        <v>5.84</v>
      </c>
      <c r="W262" s="317">
        <v>-9398</v>
      </c>
      <c r="X262" s="64"/>
      <c r="Y262" s="64"/>
      <c r="Z262" s="326"/>
      <c r="AA262" s="325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</row>
    <row r="263" spans="1:37" ht="13.5" customHeight="1">
      <c r="A263" s="324" t="s">
        <v>361</v>
      </c>
      <c r="B263" s="323">
        <v>154</v>
      </c>
      <c r="C263" s="322">
        <v>300</v>
      </c>
      <c r="D263" s="322">
        <v>35</v>
      </c>
      <c r="E263" s="322">
        <v>18</v>
      </c>
      <c r="F263" s="322">
        <v>12</v>
      </c>
      <c r="G263" s="321">
        <v>196.7</v>
      </c>
      <c r="H263" s="320">
        <v>8.73</v>
      </c>
      <c r="I263" s="320">
        <v>21.21</v>
      </c>
      <c r="J263" s="320">
        <v>12.35</v>
      </c>
      <c r="K263" s="320">
        <v>11.34</v>
      </c>
      <c r="L263" s="319" t="s">
        <v>313</v>
      </c>
      <c r="M263" s="318">
        <v>186</v>
      </c>
      <c r="N263" s="318">
        <v>1.17</v>
      </c>
      <c r="O263" s="318">
        <v>7.55</v>
      </c>
      <c r="P263" s="317">
        <v>16320</v>
      </c>
      <c r="Q263" s="317">
        <v>767.4</v>
      </c>
      <c r="R263" s="317">
        <v>9.11</v>
      </c>
      <c r="S263" s="317">
        <v>25950</v>
      </c>
      <c r="T263" s="317">
        <v>11.49</v>
      </c>
      <c r="U263" s="317">
        <v>6696</v>
      </c>
      <c r="V263" s="317">
        <v>5.83</v>
      </c>
      <c r="W263" s="317">
        <v>-9624</v>
      </c>
      <c r="X263" s="63"/>
      <c r="Y263" s="63"/>
      <c r="Z263" s="316"/>
      <c r="AA263" s="315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</row>
    <row r="264" spans="1:37" ht="14.1" hidden="1" customHeight="1"/>
    <row r="265" spans="1:37" ht="14.1" hidden="1" customHeight="1"/>
    <row r="266" spans="1:37" ht="14.1" hidden="1" customHeight="1"/>
    <row r="267" spans="1:37" ht="14.1" hidden="1" customHeight="1"/>
    <row r="268" spans="1:37" ht="14.1" hidden="1" customHeight="1"/>
    <row r="269" spans="1:37" ht="14.1" hidden="1" customHeight="1"/>
    <row r="270" spans="1:37" ht="14.1" hidden="1" customHeight="1"/>
    <row r="271" spans="1:37" ht="14.1" hidden="1" customHeight="1"/>
    <row r="272" spans="1:37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4.1" hidden="1" customHeight="1"/>
    <row r="313" ht="14.1" hidden="1" customHeight="1"/>
    <row r="314" ht="14.1" hidden="1" customHeight="1"/>
    <row r="315" ht="14.1" hidden="1" customHeight="1"/>
    <row r="316" ht="14.1" hidden="1" customHeight="1"/>
    <row r="317" ht="14.1" hidden="1" customHeight="1"/>
    <row r="318" ht="14.1" hidden="1" customHeight="1"/>
    <row r="319" ht="14.1" hidden="1" customHeight="1"/>
    <row r="320" ht="14.1" hidden="1" customHeight="1"/>
    <row r="321" ht="14.1" hidden="1" customHeight="1"/>
    <row r="322" ht="14.1" hidden="1" customHeight="1"/>
    <row r="323" ht="14.1" hidden="1" customHeight="1"/>
    <row r="324" ht="14.1" hidden="1" customHeight="1"/>
    <row r="325" ht="14.1" hidden="1" customHeight="1"/>
    <row r="326" ht="14.1" hidden="1" customHeight="1"/>
    <row r="327" ht="14.1" hidden="1" customHeight="1"/>
    <row r="328" ht="14.1" hidden="1" customHeight="1"/>
    <row r="329" ht="14.1" hidden="1" customHeight="1"/>
    <row r="330" ht="14.1" hidden="1" customHeight="1"/>
    <row r="331" ht="14.1" hidden="1" customHeight="1"/>
    <row r="332" ht="14.1" hidden="1" customHeight="1"/>
    <row r="333" ht="14.1" hidden="1" customHeight="1"/>
    <row r="334" ht="0" hidden="1" customHeight="1"/>
    <row r="335" ht="0" hidden="1" customHeight="1"/>
    <row r="336" ht="0" hidden="1" customHeight="1"/>
    <row r="337" ht="0" hidden="1" customHeight="1"/>
    <row r="338" ht="0" hidden="1" customHeight="1"/>
    <row r="339" ht="0" hidden="1" customHeight="1"/>
    <row r="340" ht="0" hidden="1" customHeight="1"/>
    <row r="341" ht="0" hidden="1" customHeight="1"/>
    <row r="342" ht="0" hidden="1" customHeight="1"/>
    <row r="343" ht="0" hidden="1" customHeight="1"/>
    <row r="344" ht="0" hidden="1" customHeight="1"/>
    <row r="345" ht="0" hidden="1" customHeight="1"/>
    <row r="346" ht="0" hidden="1" customHeight="1"/>
    <row r="347" ht="0" hidden="1" customHeight="1"/>
    <row r="348" ht="0" hidden="1" customHeight="1"/>
    <row r="349" ht="0" hidden="1" customHeight="1"/>
    <row r="350" ht="0" hidden="1" customHeight="1"/>
    <row r="351" ht="0" hidden="1" customHeight="1"/>
    <row r="352" ht="0" hidden="1" customHeight="1"/>
    <row r="353" ht="0" hidden="1" customHeight="1"/>
    <row r="354" ht="0" hidden="1" customHeight="1"/>
    <row r="355" ht="0" hidden="1" customHeight="1"/>
    <row r="356" ht="0" hidden="1" customHeight="1"/>
    <row r="357" ht="0" hidden="1" customHeight="1"/>
    <row r="358" ht="0" hidden="1" customHeight="1"/>
    <row r="359" ht="0" hidden="1" customHeight="1"/>
    <row r="360" ht="0" hidden="1" customHeight="1"/>
    <row r="361" ht="0" hidden="1" customHeight="1"/>
    <row r="362" ht="0" hidden="1" customHeight="1"/>
    <row r="363" ht="0" hidden="1" customHeight="1"/>
    <row r="364" ht="0" hidden="1" customHeight="1"/>
    <row r="365" ht="0" hidden="1" customHeight="1"/>
    <row r="366" ht="0" hidden="1" customHeight="1"/>
    <row r="367" ht="0" hidden="1" customHeight="1"/>
    <row r="368" ht="0" hidden="1" customHeight="1"/>
    <row r="369" ht="0" hidden="1" customHeight="1"/>
    <row r="370" ht="0" hidden="1" customHeight="1"/>
    <row r="371" ht="0" hidden="1" customHeight="1"/>
    <row r="372" ht="0" hidden="1" customHeight="1"/>
    <row r="373" ht="0" hidden="1" customHeight="1"/>
    <row r="374" ht="0" hidden="1" customHeight="1"/>
    <row r="375" ht="0" hidden="1" customHeight="1"/>
    <row r="376" ht="0" hidden="1" customHeight="1"/>
    <row r="377" ht="0" hidden="1" customHeight="1"/>
    <row r="378" ht="0" hidden="1" customHeight="1"/>
    <row r="379" ht="0" hidden="1" customHeight="1"/>
    <row r="380" ht="0" hidden="1" customHeight="1"/>
    <row r="381" ht="0" hidden="1" customHeight="1"/>
    <row r="382" ht="0" hidden="1" customHeight="1"/>
    <row r="383" ht="0" hidden="1" customHeight="1"/>
    <row r="384" ht="0" hidden="1" customHeight="1"/>
    <row r="385" ht="0" hidden="1" customHeight="1"/>
    <row r="386" ht="0" hidden="1" customHeight="1"/>
    <row r="387" ht="0" hidden="1" customHeight="1"/>
    <row r="388" ht="0" hidden="1" customHeight="1"/>
    <row r="389" ht="0" hidden="1" customHeight="1"/>
    <row r="390" ht="0" hidden="1" customHeight="1"/>
    <row r="391" ht="0" hidden="1" customHeight="1"/>
    <row r="392" ht="0" hidden="1" customHeight="1"/>
    <row r="393" ht="0" hidden="1" customHeight="1"/>
    <row r="394" ht="0" hidden="1" customHeight="1"/>
    <row r="395" ht="0" hidden="1" customHeight="1"/>
    <row r="396" ht="0" hidden="1" customHeight="1"/>
    <row r="397" ht="0" hidden="1" customHeight="1"/>
    <row r="398" ht="0" hidden="1" customHeight="1"/>
    <row r="399" ht="0" hidden="1" customHeight="1"/>
    <row r="400" ht="0" hidden="1" customHeight="1"/>
    <row r="401" ht="0" hidden="1" customHeight="1"/>
    <row r="402" ht="0" hidden="1" customHeight="1"/>
    <row r="403" ht="0" hidden="1" customHeight="1"/>
    <row r="404" ht="0" hidden="1" customHeight="1"/>
    <row r="405" ht="0" hidden="1" customHeight="1"/>
    <row r="406" ht="0" hidden="1" customHeight="1"/>
    <row r="407" ht="0" hidden="1" customHeight="1"/>
    <row r="408" ht="0" hidden="1" customHeight="1"/>
    <row r="409" ht="0" hidden="1" customHeight="1"/>
    <row r="410" ht="0" hidden="1" customHeight="1"/>
    <row r="411" ht="0" hidden="1" customHeight="1"/>
    <row r="412" ht="0" hidden="1" customHeight="1"/>
    <row r="413" ht="0" hidden="1" customHeight="1"/>
    <row r="414" ht="0" hidden="1" customHeight="1"/>
    <row r="415" ht="0" hidden="1" customHeight="1"/>
    <row r="416" ht="0" hidden="1" customHeight="1"/>
    <row r="417" ht="0" hidden="1" customHeight="1"/>
    <row r="418" ht="0" hidden="1" customHeight="1"/>
    <row r="419" ht="0" hidden="1" customHeight="1"/>
    <row r="420" ht="0" hidden="1" customHeight="1"/>
    <row r="421" ht="0" hidden="1" customHeight="1"/>
    <row r="422" ht="0" hidden="1" customHeight="1"/>
    <row r="423" ht="0" hidden="1" customHeight="1"/>
    <row r="424" ht="0" hidden="1" customHeight="1"/>
    <row r="425" ht="0" hidden="1" customHeight="1"/>
    <row r="426" ht="0" hidden="1" customHeight="1"/>
    <row r="427" ht="0" hidden="1" customHeight="1"/>
    <row r="428" ht="0" hidden="1" customHeight="1"/>
    <row r="429" ht="0" hidden="1" customHeight="1"/>
    <row r="430" ht="0" hidden="1" customHeight="1"/>
    <row r="431" ht="0" hidden="1" customHeight="1"/>
    <row r="432" ht="0" hidden="1" customHeight="1"/>
    <row r="433" ht="0" hidden="1" customHeight="1"/>
    <row r="434" ht="0" hidden="1" customHeight="1"/>
    <row r="435" ht="0" hidden="1" customHeight="1"/>
    <row r="436" ht="0" hidden="1" customHeight="1"/>
    <row r="437" ht="0" hidden="1" customHeight="1"/>
    <row r="438" ht="0" hidden="1" customHeight="1"/>
    <row r="439" ht="0" hidden="1" customHeight="1"/>
    <row r="440" ht="0" hidden="1" customHeight="1"/>
    <row r="441" ht="0" hidden="1" customHeight="1"/>
    <row r="442" ht="0" hidden="1" customHeight="1"/>
    <row r="443" ht="0" hidden="1" customHeight="1"/>
    <row r="444" ht="0" hidden="1" customHeight="1"/>
    <row r="445" ht="0" hidden="1" customHeight="1"/>
    <row r="446" ht="0" hidden="1" customHeight="1"/>
    <row r="447" ht="0" hidden="1" customHeight="1"/>
    <row r="448" ht="0" hidden="1" customHeight="1"/>
    <row r="449" ht="0" hidden="1" customHeight="1"/>
    <row r="450" ht="0" hidden="1" customHeight="1"/>
    <row r="451" ht="0" hidden="1" customHeight="1"/>
    <row r="452" ht="0" hidden="1" customHeight="1"/>
    <row r="453" ht="0" hidden="1" customHeight="1"/>
    <row r="454" ht="0" hidden="1" customHeight="1"/>
    <row r="455" ht="0" hidden="1" customHeight="1"/>
    <row r="456" ht="0" hidden="1" customHeight="1"/>
    <row r="457" ht="0" hidden="1" customHeight="1"/>
    <row r="458" ht="0" hidden="1" customHeight="1"/>
    <row r="459" ht="0" hidden="1" customHeight="1"/>
    <row r="460" ht="0" hidden="1" customHeight="1"/>
    <row r="461" ht="0" hidden="1" customHeight="1"/>
    <row r="462" ht="0" hidden="1" customHeight="1"/>
    <row r="463" ht="0" hidden="1" customHeight="1"/>
    <row r="464" ht="0" hidden="1" customHeight="1"/>
    <row r="465" ht="0" hidden="1" customHeight="1"/>
    <row r="466" ht="0" hidden="1" customHeight="1"/>
    <row r="467" ht="0" hidden="1" customHeight="1"/>
    <row r="468" ht="0" hidden="1" customHeight="1"/>
    <row r="469" ht="0" hidden="1" customHeight="1"/>
    <row r="470" ht="0" hidden="1" customHeight="1"/>
    <row r="471" ht="0" hidden="1" customHeight="1"/>
    <row r="472" ht="0" hidden="1" customHeight="1"/>
    <row r="473" ht="0" hidden="1" customHeight="1"/>
    <row r="474" ht="0" hidden="1" customHeight="1"/>
    <row r="475" ht="0" hidden="1" customHeight="1"/>
    <row r="476" ht="0" hidden="1" customHeight="1"/>
    <row r="477" ht="0" hidden="1" customHeight="1"/>
    <row r="478" ht="0" hidden="1" customHeight="1"/>
    <row r="479" ht="0" hidden="1" customHeight="1"/>
    <row r="480" ht="0" hidden="1" customHeight="1"/>
    <row r="481" ht="0" hidden="1" customHeight="1"/>
    <row r="482" ht="0" hidden="1" customHeight="1"/>
    <row r="483" ht="0" hidden="1" customHeight="1"/>
    <row r="484" ht="0" hidden="1" customHeight="1"/>
    <row r="485" ht="0" hidden="1" customHeight="1"/>
    <row r="486" ht="0" hidden="1" customHeight="1"/>
    <row r="487" ht="0" hidden="1" customHeight="1"/>
    <row r="488" ht="0" hidden="1" customHeight="1"/>
    <row r="489" ht="0" hidden="1" customHeight="1"/>
    <row r="490" ht="0" hidden="1" customHeight="1"/>
    <row r="491" ht="0" hidden="1" customHeight="1"/>
    <row r="492" ht="0" hidden="1" customHeight="1"/>
    <row r="493" ht="0" hidden="1" customHeight="1"/>
    <row r="494" ht="0" hidden="1" customHeight="1"/>
    <row r="495" ht="0" hidden="1" customHeight="1"/>
    <row r="496" ht="0" hidden="1" customHeight="1"/>
    <row r="497" ht="0" hidden="1" customHeight="1"/>
    <row r="498" ht="0" hidden="1" customHeight="1"/>
    <row r="499" ht="0" hidden="1" customHeight="1"/>
    <row r="500" ht="0" hidden="1" customHeight="1"/>
    <row r="501" ht="0" hidden="1" customHeight="1"/>
    <row r="502" ht="0" hidden="1" customHeight="1"/>
    <row r="503" ht="0" hidden="1" customHeight="1"/>
    <row r="504" ht="0" hidden="1" customHeight="1"/>
    <row r="505" ht="0" hidden="1" customHeight="1"/>
    <row r="506" ht="0" hidden="1" customHeight="1"/>
    <row r="507" ht="0" hidden="1" customHeight="1"/>
    <row r="508" ht="0" hidden="1" customHeight="1"/>
    <row r="509" ht="0" hidden="1" customHeight="1"/>
    <row r="510" ht="0" hidden="1" customHeight="1"/>
    <row r="511" ht="0" hidden="1" customHeight="1"/>
    <row r="512" ht="0" hidden="1" customHeight="1"/>
    <row r="513" ht="0" hidden="1" customHeight="1"/>
    <row r="514" ht="0" hidden="1" customHeight="1"/>
    <row r="515" ht="0" hidden="1" customHeight="1"/>
    <row r="516" ht="0" hidden="1" customHeight="1"/>
    <row r="517" ht="0" hidden="1" customHeight="1"/>
    <row r="518" ht="0" hidden="1" customHeight="1"/>
    <row r="519" ht="0" hidden="1" customHeight="1"/>
    <row r="520" ht="0" hidden="1" customHeight="1"/>
    <row r="521" ht="0" hidden="1" customHeight="1"/>
    <row r="522" ht="0" hidden="1" customHeight="1"/>
    <row r="523" ht="0" hidden="1" customHeight="1"/>
    <row r="524" ht="0" hidden="1" customHeight="1"/>
    <row r="525" ht="0" hidden="1" customHeight="1"/>
    <row r="526" ht="0" hidden="1" customHeight="1"/>
    <row r="527" ht="0" hidden="1" customHeight="1"/>
    <row r="528" ht="0" hidden="1" customHeight="1"/>
    <row r="529" ht="0" hidden="1" customHeight="1"/>
    <row r="530" ht="0" hidden="1" customHeight="1"/>
    <row r="531" ht="0" hidden="1" customHeight="1"/>
    <row r="532" ht="0" hidden="1" customHeight="1"/>
    <row r="533" ht="0" hidden="1" customHeight="1"/>
    <row r="534" ht="0" hidden="1" customHeight="1"/>
    <row r="535" ht="0" hidden="1" customHeight="1"/>
    <row r="536" ht="0" hidden="1" customHeight="1"/>
    <row r="537" ht="0" hidden="1" customHeight="1"/>
    <row r="538" ht="0" hidden="1" customHeight="1"/>
    <row r="539" ht="0" hidden="1" customHeight="1"/>
    <row r="540" ht="0" hidden="1" customHeight="1"/>
    <row r="541" ht="0" hidden="1" customHeight="1"/>
    <row r="542" ht="0" hidden="1" customHeight="1"/>
    <row r="543" ht="0" hidden="1" customHeight="1"/>
    <row r="544" ht="0" hidden="1" customHeight="1"/>
    <row r="545" ht="0" hidden="1" customHeight="1"/>
    <row r="546" ht="0" hidden="1" customHeight="1"/>
    <row r="547" ht="0" hidden="1" customHeight="1"/>
    <row r="548" ht="0" hidden="1" customHeight="1"/>
    <row r="549" ht="0" hidden="1" customHeight="1"/>
    <row r="550" ht="0" hidden="1" customHeight="1"/>
    <row r="551" ht="0" hidden="1" customHeight="1"/>
    <row r="552" ht="0" hidden="1" customHeight="1"/>
    <row r="553" ht="0" hidden="1" customHeight="1"/>
    <row r="554" ht="0" hidden="1" customHeight="1"/>
    <row r="555" ht="0" hidden="1" customHeight="1"/>
    <row r="556" ht="0" hidden="1" customHeight="1"/>
    <row r="557" ht="0" hidden="1" customHeight="1"/>
    <row r="558" ht="0" hidden="1" customHeight="1"/>
    <row r="559" ht="0" hidden="1" customHeight="1"/>
    <row r="560" ht="0" hidden="1" customHeight="1"/>
    <row r="561" ht="0" hidden="1" customHeight="1"/>
    <row r="562" ht="0" hidden="1" customHeight="1"/>
    <row r="563" ht="0" hidden="1" customHeight="1"/>
    <row r="564" ht="0" hidden="1" customHeight="1"/>
    <row r="565" ht="0" hidden="1" customHeight="1"/>
    <row r="566" ht="0" hidden="1" customHeight="1"/>
    <row r="567" ht="0" hidden="1" customHeight="1"/>
    <row r="568" ht="0" hidden="1" customHeight="1"/>
    <row r="569" ht="0" hidden="1" customHeight="1"/>
    <row r="570" ht="0" hidden="1" customHeight="1"/>
    <row r="571" ht="0" hidden="1" customHeight="1"/>
    <row r="572" ht="0" hidden="1" customHeight="1"/>
    <row r="573" ht="0" hidden="1" customHeight="1"/>
    <row r="574" ht="0" hidden="1" customHeight="1"/>
    <row r="575" ht="0" hidden="1" customHeight="1"/>
    <row r="576" ht="0" hidden="1" customHeight="1"/>
    <row r="577" ht="0" hidden="1" customHeight="1"/>
    <row r="578" ht="0" hidden="1" customHeight="1"/>
    <row r="579" ht="0" hidden="1" customHeight="1"/>
    <row r="580" ht="0" hidden="1" customHeight="1"/>
    <row r="581" ht="0" hidden="1" customHeight="1"/>
    <row r="582" ht="0" hidden="1" customHeight="1"/>
    <row r="583" ht="0" hidden="1" customHeight="1"/>
    <row r="584" ht="0" hidden="1" customHeight="1"/>
    <row r="585" ht="0" hidden="1" customHeight="1"/>
    <row r="586" ht="0" hidden="1" customHeight="1"/>
    <row r="587" ht="0" hidden="1" customHeight="1"/>
    <row r="588" ht="0" hidden="1" customHeight="1"/>
    <row r="589" ht="0" hidden="1" customHeight="1"/>
    <row r="590" ht="0" hidden="1" customHeight="1"/>
    <row r="591" ht="0" hidden="1" customHeight="1"/>
    <row r="592" ht="0" hidden="1" customHeight="1"/>
    <row r="593" ht="0" hidden="1" customHeight="1"/>
    <row r="594" ht="0" hidden="1" customHeight="1"/>
    <row r="595" ht="0" hidden="1" customHeight="1"/>
    <row r="596" ht="0" hidden="1" customHeight="1"/>
    <row r="597" ht="0" hidden="1" customHeight="1"/>
    <row r="598" ht="0" hidden="1" customHeight="1"/>
    <row r="599" ht="0" hidden="1" customHeight="1"/>
    <row r="600" ht="0" hidden="1" customHeight="1"/>
    <row r="601" ht="0" hidden="1" customHeight="1"/>
    <row r="602" ht="0" hidden="1" customHeight="1"/>
    <row r="603" ht="0" hidden="1" customHeight="1"/>
    <row r="604" ht="0" hidden="1" customHeight="1"/>
    <row r="605" ht="0" hidden="1" customHeight="1"/>
    <row r="606" ht="0" hidden="1" customHeight="1"/>
    <row r="607" ht="0" hidden="1" customHeight="1"/>
    <row r="608" ht="0" hidden="1" customHeight="1"/>
    <row r="609" ht="0" hidden="1" customHeight="1"/>
    <row r="610" ht="0" hidden="1" customHeight="1"/>
  </sheetData>
  <pageMargins left="0.75" right="0.75" top="1" bottom="1" header="0.4921259845" footer="0.4921259845"/>
  <pageSetup paperSize="0" scale="44" orientation="landscape" horizontalDpi="4294967292" verticalDpi="4294967292"/>
  <headerFooter alignWithMargins="0">
    <oddFooter>&amp;LLe &amp;D&amp;CProfilés &amp;A du &amp;F&amp;RPage &amp;P sur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0"/>
  <sheetViews>
    <sheetView topLeftCell="AI1" workbookViewId="0">
      <selection activeCell="AU3" sqref="AU3"/>
    </sheetView>
  </sheetViews>
  <sheetFormatPr defaultColWidth="9.140625" defaultRowHeight="0" customHeight="1" zeroHeight="1"/>
  <cols>
    <col min="1" max="1" width="12.42578125" style="3" customWidth="1"/>
    <col min="2" max="2" width="4.85546875" style="1" customWidth="1"/>
    <col min="3" max="7" width="4.7109375" style="1" customWidth="1"/>
    <col min="8" max="8" width="6.140625" style="1" customWidth="1"/>
    <col min="9" max="10" width="5" style="1" customWidth="1"/>
    <col min="11" max="11" width="6.42578125" style="1" customWidth="1"/>
    <col min="12" max="15" width="5" style="1" customWidth="1"/>
    <col min="16" max="16" width="5.7109375" style="1" customWidth="1"/>
    <col min="17" max="17" width="5.7109375" style="3" customWidth="1"/>
    <col min="18" max="18" width="15.28515625" style="1" customWidth="1"/>
    <col min="19" max="21" width="6.140625" style="1" customWidth="1"/>
    <col min="22" max="22" width="5.28515625" style="1" customWidth="1"/>
    <col min="23" max="23" width="6.7109375" style="1" customWidth="1"/>
    <col min="24" max="25" width="5.28515625" style="1" customWidth="1"/>
    <col min="26" max="26" width="6.42578125" style="1" customWidth="1"/>
    <col min="27" max="27" width="5.28515625" style="1" customWidth="1"/>
    <col min="28" max="28" width="5.85546875" style="1" customWidth="1"/>
    <col min="29" max="29" width="5.28515625" style="1" customWidth="1"/>
    <col min="30" max="30" width="7" style="1" customWidth="1"/>
    <col min="31" max="33" width="5.28515625" style="1" customWidth="1"/>
    <col min="34" max="34" width="5.42578125" style="366" hidden="1" customWidth="1"/>
    <col min="35" max="35" width="14.7109375" style="3" customWidth="1"/>
    <col min="36" max="36" width="5.7109375" style="1" customWidth="1"/>
    <col min="37" max="37" width="4.28515625" style="1" customWidth="1"/>
    <col min="38" max="38" width="4.140625" style="1" customWidth="1"/>
    <col min="39" max="40" width="3.85546875" style="1" customWidth="1"/>
    <col min="41" max="41" width="4.140625" style="1" customWidth="1"/>
    <col min="42" max="42" width="5.7109375" style="1" customWidth="1"/>
    <col min="43" max="43" width="4.42578125" style="1" customWidth="1"/>
    <col min="44" max="45" width="6.7109375" style="1" customWidth="1"/>
    <col min="46" max="46" width="7.140625" style="1" customWidth="1"/>
    <col min="47" max="47" width="4.42578125" style="1" customWidth="1"/>
    <col min="48" max="49" width="7" style="1" customWidth="1"/>
    <col min="50" max="50" width="7.140625" style="1" customWidth="1"/>
    <col min="51" max="16384" width="9.140625" style="1"/>
  </cols>
  <sheetData>
    <row r="1" spans="1:50" s="51" customFormat="1" ht="18.75" customHeight="1">
      <c r="A1" s="114"/>
      <c r="B1" s="304"/>
      <c r="C1" s="115"/>
      <c r="D1" s="115"/>
      <c r="E1" s="112"/>
      <c r="F1" s="114"/>
      <c r="G1" s="112"/>
      <c r="H1" s="115"/>
      <c r="I1" s="112"/>
      <c r="J1" s="115"/>
      <c r="K1" s="112"/>
      <c r="L1" s="114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406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s="51" customFormat="1" ht="20.25">
      <c r="A2" s="116" t="s">
        <v>652</v>
      </c>
      <c r="B2" s="304"/>
      <c r="C2" s="115"/>
      <c r="D2" s="115"/>
      <c r="E2" s="112"/>
      <c r="F2" s="114"/>
      <c r="G2" s="112"/>
      <c r="H2" s="115"/>
      <c r="I2" s="112"/>
      <c r="J2" s="115"/>
      <c r="K2" s="112"/>
      <c r="L2" s="114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406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s="51" customFormat="1" ht="20.25">
      <c r="A3" s="116" t="s">
        <v>651</v>
      </c>
      <c r="B3" s="61"/>
      <c r="C3" s="61"/>
      <c r="D3" s="61"/>
      <c r="E3" s="112"/>
      <c r="F3" s="61"/>
      <c r="G3" s="61"/>
      <c r="H3" s="61"/>
      <c r="I3" s="61"/>
      <c r="J3" s="61"/>
      <c r="K3" s="112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406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s="51" customFormat="1" ht="20.25">
      <c r="A4" s="116" t="s">
        <v>591</v>
      </c>
      <c r="B4" s="61"/>
      <c r="C4" s="61"/>
      <c r="D4" s="61"/>
      <c r="E4" s="112"/>
      <c r="F4" s="61"/>
      <c r="G4" s="61"/>
      <c r="H4" s="61"/>
      <c r="I4" s="61"/>
      <c r="J4" s="61"/>
      <c r="K4" s="112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406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</row>
    <row r="5" spans="1:50" s="51" customFormat="1" ht="14.1" customHeight="1">
      <c r="A5" s="61" t="s">
        <v>650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406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1:50" s="51" customFormat="1" ht="14.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406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</row>
    <row r="7" spans="1:50" s="51" customFormat="1" ht="14.1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6"/>
      <c r="Z7" s="61"/>
      <c r="AA7" s="61"/>
      <c r="AB7" s="61"/>
      <c r="AC7" s="61"/>
      <c r="AD7" s="61"/>
      <c r="AE7" s="61"/>
      <c r="AF7" s="61"/>
      <c r="AG7" s="61"/>
      <c r="AH7" s="406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1:50" s="51" customFormat="1" ht="14.1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06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1:50" s="51" customFormat="1" ht="14.1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406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</row>
    <row r="10" spans="1:50" s="51" customFormat="1" ht="14.1" customHeight="1" thickBo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406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</row>
    <row r="11" spans="1:50" s="10" customFormat="1" ht="13.5" customHeight="1" thickTop="1" thickBot="1">
      <c r="A11" s="104"/>
      <c r="B11" s="108"/>
      <c r="C11" s="405"/>
      <c r="D11" s="404"/>
      <c r="E11" s="404"/>
      <c r="F11" s="404"/>
      <c r="G11" s="108"/>
      <c r="H11" s="107" t="s">
        <v>63</v>
      </c>
      <c r="I11" s="405"/>
      <c r="J11" s="404"/>
      <c r="K11" s="404"/>
      <c r="L11" s="404"/>
      <c r="M11" s="404"/>
      <c r="N11" s="404"/>
      <c r="O11" s="108"/>
      <c r="P11" s="104"/>
      <c r="Q11" s="103"/>
      <c r="R11" s="104"/>
      <c r="S11" s="103"/>
      <c r="T11" s="94"/>
      <c r="U11" s="93"/>
      <c r="V11" s="93"/>
      <c r="W11" s="93"/>
      <c r="X11" s="93"/>
      <c r="Y11" s="93" t="s">
        <v>69</v>
      </c>
      <c r="Z11" s="93"/>
      <c r="AA11" s="93"/>
      <c r="AB11" s="93"/>
      <c r="AC11" s="93"/>
      <c r="AD11" s="102"/>
      <c r="AE11" s="102"/>
      <c r="AF11" s="86" t="s">
        <v>68</v>
      </c>
      <c r="AG11" s="85"/>
      <c r="AH11" s="394"/>
      <c r="AI11" s="104"/>
      <c r="AJ11" s="108"/>
      <c r="AK11" s="104"/>
      <c r="AL11" s="106"/>
      <c r="AM11" s="106"/>
      <c r="AN11" s="106"/>
      <c r="AO11" s="108"/>
      <c r="AP11" s="107" t="s">
        <v>63</v>
      </c>
      <c r="AQ11" s="91"/>
      <c r="AR11" s="399"/>
      <c r="AS11" s="93"/>
      <c r="AT11" s="93" t="s">
        <v>65</v>
      </c>
      <c r="AU11" s="93"/>
      <c r="AV11" s="93"/>
      <c r="AW11" s="399"/>
      <c r="AX11" s="400"/>
    </row>
    <row r="12" spans="1:50" s="10" customFormat="1" ht="13.5" customHeight="1" thickTop="1" thickBot="1">
      <c r="A12" s="96" t="s">
        <v>63</v>
      </c>
      <c r="B12" s="100"/>
      <c r="C12" s="403"/>
      <c r="D12" s="98" t="s">
        <v>67</v>
      </c>
      <c r="E12" s="402"/>
      <c r="F12" s="402"/>
      <c r="G12" s="100"/>
      <c r="H12" s="99" t="s">
        <v>66</v>
      </c>
      <c r="I12" s="403"/>
      <c r="J12" s="402"/>
      <c r="K12" s="98" t="s">
        <v>590</v>
      </c>
      <c r="L12" s="402"/>
      <c r="M12" s="402"/>
      <c r="N12" s="402"/>
      <c r="O12" s="100"/>
      <c r="P12" s="96" t="s">
        <v>64</v>
      </c>
      <c r="Q12" s="95"/>
      <c r="R12" s="96" t="s">
        <v>63</v>
      </c>
      <c r="S12" s="95"/>
      <c r="T12" s="91"/>
      <c r="U12" s="93" t="s">
        <v>649</v>
      </c>
      <c r="V12" s="400"/>
      <c r="W12" s="94" t="s">
        <v>648</v>
      </c>
      <c r="X12" s="399"/>
      <c r="Y12" s="400"/>
      <c r="Z12" s="94" t="s">
        <v>647</v>
      </c>
      <c r="AA12" s="401"/>
      <c r="AB12" s="94" t="s">
        <v>646</v>
      </c>
      <c r="AC12" s="400"/>
      <c r="AD12" s="91"/>
      <c r="AE12" s="399"/>
      <c r="AF12" s="88" t="s">
        <v>60</v>
      </c>
      <c r="AG12" s="76"/>
      <c r="AH12" s="398"/>
      <c r="AI12" s="96" t="s">
        <v>63</v>
      </c>
      <c r="AJ12" s="100"/>
      <c r="AK12" s="96"/>
      <c r="AL12" s="98" t="s">
        <v>67</v>
      </c>
      <c r="AM12" s="98"/>
      <c r="AN12" s="98"/>
      <c r="AO12" s="100"/>
      <c r="AP12" s="99" t="s">
        <v>66</v>
      </c>
      <c r="AQ12" s="94"/>
      <c r="AR12" s="93" t="s">
        <v>645</v>
      </c>
      <c r="AS12" s="93"/>
      <c r="AT12" s="92"/>
      <c r="AU12" s="93"/>
      <c r="AV12" s="93" t="s">
        <v>644</v>
      </c>
      <c r="AW12" s="93"/>
      <c r="AX12" s="92"/>
    </row>
    <row r="13" spans="1:50" s="10" customFormat="1" ht="13.5" customHeight="1" thickTop="1">
      <c r="A13" s="66"/>
      <c r="B13" s="65" t="s">
        <v>46</v>
      </c>
      <c r="C13" s="11" t="s">
        <v>59</v>
      </c>
      <c r="D13" s="11" t="s">
        <v>58</v>
      </c>
      <c r="E13" s="11" t="s">
        <v>571</v>
      </c>
      <c r="F13" s="11" t="s">
        <v>624</v>
      </c>
      <c r="G13" s="65" t="s">
        <v>623</v>
      </c>
      <c r="H13" s="65" t="s">
        <v>53</v>
      </c>
      <c r="I13" s="11" t="s">
        <v>643</v>
      </c>
      <c r="J13" s="11" t="s">
        <v>642</v>
      </c>
      <c r="K13" s="11" t="s">
        <v>641</v>
      </c>
      <c r="L13" s="11" t="s">
        <v>640</v>
      </c>
      <c r="M13" s="11" t="s">
        <v>639</v>
      </c>
      <c r="N13" s="11" t="s">
        <v>638</v>
      </c>
      <c r="O13" s="65" t="s">
        <v>637</v>
      </c>
      <c r="P13" s="11" t="s">
        <v>636</v>
      </c>
      <c r="Q13" s="11" t="s">
        <v>635</v>
      </c>
      <c r="R13" s="66"/>
      <c r="S13" s="65" t="s">
        <v>46</v>
      </c>
      <c r="T13" s="11" t="s">
        <v>634</v>
      </c>
      <c r="U13" s="80" t="s">
        <v>45</v>
      </c>
      <c r="V13" s="65" t="s">
        <v>633</v>
      </c>
      <c r="W13" s="11" t="s">
        <v>632</v>
      </c>
      <c r="X13" s="80" t="s">
        <v>42</v>
      </c>
      <c r="Y13" s="65" t="s">
        <v>631</v>
      </c>
      <c r="Z13" s="11" t="s">
        <v>630</v>
      </c>
      <c r="AA13" s="65" t="s">
        <v>629</v>
      </c>
      <c r="AB13" s="11" t="s">
        <v>628</v>
      </c>
      <c r="AC13" s="65" t="s">
        <v>627</v>
      </c>
      <c r="AD13" s="11" t="s">
        <v>626</v>
      </c>
      <c r="AE13" s="397" t="s">
        <v>625</v>
      </c>
      <c r="AF13" s="86"/>
      <c r="AG13" s="85"/>
      <c r="AH13" s="394"/>
      <c r="AI13" s="66"/>
      <c r="AJ13" s="65" t="s">
        <v>46</v>
      </c>
      <c r="AK13" s="11" t="s">
        <v>59</v>
      </c>
      <c r="AL13" s="11" t="s">
        <v>58</v>
      </c>
      <c r="AM13" s="11" t="s">
        <v>571</v>
      </c>
      <c r="AN13" s="11" t="s">
        <v>624</v>
      </c>
      <c r="AO13" s="65" t="s">
        <v>623</v>
      </c>
      <c r="AP13" s="65" t="s">
        <v>53</v>
      </c>
      <c r="AQ13" s="352" t="s">
        <v>622</v>
      </c>
      <c r="AR13" s="11" t="s">
        <v>621</v>
      </c>
      <c r="AS13" s="11" t="s">
        <v>620</v>
      </c>
      <c r="AT13" s="11" t="s">
        <v>619</v>
      </c>
      <c r="AU13" s="396" t="s">
        <v>618</v>
      </c>
      <c r="AV13" s="11" t="s">
        <v>617</v>
      </c>
      <c r="AW13" s="11" t="s">
        <v>616</v>
      </c>
      <c r="AX13" s="11" t="s">
        <v>615</v>
      </c>
    </row>
    <row r="14" spans="1:50" s="10" customFormat="1" ht="16.5" customHeight="1" thickBot="1">
      <c r="A14" s="66"/>
      <c r="B14" s="65" t="s">
        <v>36</v>
      </c>
      <c r="C14" s="11" t="s">
        <v>39</v>
      </c>
      <c r="D14" s="11" t="s">
        <v>30</v>
      </c>
      <c r="E14" s="11" t="s">
        <v>30</v>
      </c>
      <c r="F14" s="11" t="s">
        <v>30</v>
      </c>
      <c r="G14" s="65" t="s">
        <v>30</v>
      </c>
      <c r="H14" s="65" t="s">
        <v>608</v>
      </c>
      <c r="I14" s="11" t="s">
        <v>31</v>
      </c>
      <c r="J14" s="11" t="s">
        <v>31</v>
      </c>
      <c r="K14" s="11" t="s">
        <v>31</v>
      </c>
      <c r="L14" s="11" t="s">
        <v>31</v>
      </c>
      <c r="M14" s="11" t="s">
        <v>31</v>
      </c>
      <c r="N14" s="11" t="s">
        <v>31</v>
      </c>
      <c r="O14" s="65" t="s">
        <v>31</v>
      </c>
      <c r="P14" s="11" t="s">
        <v>614</v>
      </c>
      <c r="Q14" s="11" t="s">
        <v>613</v>
      </c>
      <c r="R14" s="66"/>
      <c r="S14" s="65" t="s">
        <v>36</v>
      </c>
      <c r="T14" s="11" t="s">
        <v>612</v>
      </c>
      <c r="U14" s="11" t="s">
        <v>611</v>
      </c>
      <c r="V14" s="65" t="s">
        <v>31</v>
      </c>
      <c r="W14" s="11" t="s">
        <v>612</v>
      </c>
      <c r="X14" s="11" t="s">
        <v>611</v>
      </c>
      <c r="Y14" s="65" t="s">
        <v>31</v>
      </c>
      <c r="Z14" s="11" t="s">
        <v>610</v>
      </c>
      <c r="AA14" s="65" t="s">
        <v>31</v>
      </c>
      <c r="AB14" s="11" t="s">
        <v>610</v>
      </c>
      <c r="AC14" s="65" t="s">
        <v>31</v>
      </c>
      <c r="AD14" s="11" t="s">
        <v>610</v>
      </c>
      <c r="AE14" s="395" t="s">
        <v>609</v>
      </c>
      <c r="AF14" s="77" t="s">
        <v>26</v>
      </c>
      <c r="AG14" s="76"/>
      <c r="AH14" s="394"/>
      <c r="AI14" s="66"/>
      <c r="AJ14" s="65" t="s">
        <v>36</v>
      </c>
      <c r="AK14" s="11" t="s">
        <v>39</v>
      </c>
      <c r="AL14" s="11" t="s">
        <v>30</v>
      </c>
      <c r="AM14" s="11" t="s">
        <v>30</v>
      </c>
      <c r="AN14" s="11" t="s">
        <v>30</v>
      </c>
      <c r="AO14" s="65" t="s">
        <v>30</v>
      </c>
      <c r="AP14" s="65" t="s">
        <v>608</v>
      </c>
      <c r="AQ14" s="11"/>
      <c r="AR14" s="11" t="s">
        <v>30</v>
      </c>
      <c r="AS14" s="11" t="s">
        <v>30</v>
      </c>
      <c r="AT14" s="11" t="s">
        <v>608</v>
      </c>
      <c r="AU14" s="393"/>
      <c r="AV14" s="11" t="s">
        <v>30</v>
      </c>
      <c r="AW14" s="11" t="s">
        <v>30</v>
      </c>
      <c r="AX14" s="11" t="s">
        <v>608</v>
      </c>
    </row>
    <row r="15" spans="1:50" s="10" customFormat="1" ht="13.5" customHeight="1" thickTop="1" thickBot="1">
      <c r="A15" s="74"/>
      <c r="B15" s="73"/>
      <c r="C15" s="72"/>
      <c r="D15" s="72"/>
      <c r="E15" s="72"/>
      <c r="F15" s="72"/>
      <c r="G15" s="73"/>
      <c r="H15" s="73"/>
      <c r="I15" s="72"/>
      <c r="J15" s="72"/>
      <c r="K15" s="72"/>
      <c r="L15" s="72"/>
      <c r="M15" s="72"/>
      <c r="N15" s="72"/>
      <c r="O15" s="73"/>
      <c r="P15" s="72"/>
      <c r="Q15" s="72"/>
      <c r="R15" s="74"/>
      <c r="S15" s="73"/>
      <c r="T15" s="72"/>
      <c r="U15" s="72"/>
      <c r="V15" s="73"/>
      <c r="W15" s="72"/>
      <c r="X15" s="72"/>
      <c r="Y15" s="73"/>
      <c r="Z15" s="72"/>
      <c r="AA15" s="73"/>
      <c r="AB15" s="72"/>
      <c r="AC15" s="73"/>
      <c r="AD15" s="72"/>
      <c r="AE15" s="392"/>
      <c r="AF15" s="75">
        <v>235</v>
      </c>
      <c r="AG15" s="391">
        <v>355</v>
      </c>
      <c r="AH15" s="390"/>
      <c r="AI15" s="74"/>
      <c r="AJ15" s="73"/>
      <c r="AK15" s="72"/>
      <c r="AL15" s="72"/>
      <c r="AM15" s="72"/>
      <c r="AN15" s="72"/>
      <c r="AO15" s="73"/>
      <c r="AP15" s="73"/>
      <c r="AQ15" s="72"/>
      <c r="AR15" s="72"/>
      <c r="AS15" s="72"/>
      <c r="AT15" s="72"/>
      <c r="AU15" s="389"/>
      <c r="AV15" s="72"/>
      <c r="AW15" s="72"/>
      <c r="AX15" s="72"/>
    </row>
    <row r="16" spans="1:50" s="294" customFormat="1" ht="13.5" customHeight="1" thickTop="1">
      <c r="A16" s="299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99"/>
      <c r="S16" s="387"/>
      <c r="T16" s="218"/>
      <c r="U16" s="218"/>
      <c r="V16" s="218"/>
      <c r="W16" s="218"/>
      <c r="X16" s="218"/>
      <c r="Y16" s="387"/>
      <c r="Z16" s="218"/>
      <c r="AA16" s="388"/>
      <c r="AB16" s="218"/>
      <c r="AC16" s="387"/>
      <c r="AD16" s="218"/>
      <c r="AE16" s="218"/>
      <c r="AF16" s="218"/>
      <c r="AG16" s="218"/>
      <c r="AH16" s="379"/>
      <c r="AI16" s="299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</row>
    <row r="17" spans="1:50" s="328" customFormat="1" ht="13.5" customHeight="1">
      <c r="A17" s="236" t="s">
        <v>607</v>
      </c>
      <c r="B17" s="240">
        <v>12.2</v>
      </c>
      <c r="C17" s="39">
        <v>120</v>
      </c>
      <c r="D17" s="39">
        <v>80</v>
      </c>
      <c r="E17" s="39">
        <v>8</v>
      </c>
      <c r="F17" s="39">
        <v>11</v>
      </c>
      <c r="G17" s="232">
        <v>5.5</v>
      </c>
      <c r="H17" s="234">
        <v>15.49</v>
      </c>
      <c r="I17" s="235">
        <v>3.83</v>
      </c>
      <c r="J17" s="235">
        <v>1.87</v>
      </c>
      <c r="K17" s="235">
        <v>8.23</v>
      </c>
      <c r="L17" s="235">
        <v>5.97</v>
      </c>
      <c r="M17" s="235">
        <v>3.25</v>
      </c>
      <c r="N17" s="235">
        <v>4.1900000000000004</v>
      </c>
      <c r="O17" s="234">
        <v>2.09</v>
      </c>
      <c r="P17" s="237">
        <v>0.39100000000000001</v>
      </c>
      <c r="Q17" s="235">
        <v>32.119999999999997</v>
      </c>
      <c r="R17" s="236" t="s">
        <v>607</v>
      </c>
      <c r="S17" s="240">
        <v>12.2</v>
      </c>
      <c r="T17" s="55">
        <v>225.7</v>
      </c>
      <c r="U17" s="235">
        <v>27.63</v>
      </c>
      <c r="V17" s="234">
        <v>3.82</v>
      </c>
      <c r="W17" s="235">
        <v>80.760000000000005</v>
      </c>
      <c r="X17" s="235">
        <v>13.17</v>
      </c>
      <c r="Y17" s="234">
        <v>2.2799999999999998</v>
      </c>
      <c r="Z17" s="55">
        <v>260</v>
      </c>
      <c r="AA17" s="234">
        <v>4.0999999999999996</v>
      </c>
      <c r="AB17" s="235">
        <v>46.39</v>
      </c>
      <c r="AC17" s="234">
        <v>1.73</v>
      </c>
      <c r="AD17" s="386">
        <v>-78.5</v>
      </c>
      <c r="AE17" s="296">
        <v>23.65</v>
      </c>
      <c r="AF17" s="232">
        <v>4</v>
      </c>
      <c r="AG17" s="37">
        <v>4</v>
      </c>
      <c r="AH17" s="316"/>
      <c r="AI17" s="236" t="s">
        <v>607</v>
      </c>
      <c r="AJ17" s="55">
        <v>12.2</v>
      </c>
      <c r="AK17" s="38">
        <v>120</v>
      </c>
      <c r="AL17" s="39">
        <v>80</v>
      </c>
      <c r="AM17" s="39">
        <v>8</v>
      </c>
      <c r="AN17" s="39">
        <v>11</v>
      </c>
      <c r="AO17" s="39">
        <v>5.5</v>
      </c>
      <c r="AP17" s="385">
        <v>15.49</v>
      </c>
      <c r="AQ17" s="385" t="s">
        <v>74</v>
      </c>
      <c r="AR17" s="41">
        <v>48</v>
      </c>
      <c r="AS17" s="41">
        <v>72</v>
      </c>
      <c r="AT17" s="235">
        <v>13.09</v>
      </c>
      <c r="AU17" s="384" t="s">
        <v>5</v>
      </c>
      <c r="AV17" s="41">
        <v>38</v>
      </c>
      <c r="AW17" s="41">
        <v>51</v>
      </c>
      <c r="AX17" s="235">
        <v>14.05</v>
      </c>
    </row>
    <row r="18" spans="1:50" s="294" customFormat="1" ht="13.5" customHeight="1">
      <c r="A18" s="24" t="s">
        <v>606</v>
      </c>
      <c r="B18" s="53">
        <v>15</v>
      </c>
      <c r="C18" s="22">
        <v>120</v>
      </c>
      <c r="D18" s="22">
        <v>80</v>
      </c>
      <c r="E18" s="22">
        <v>10</v>
      </c>
      <c r="F18" s="22">
        <v>11</v>
      </c>
      <c r="G18" s="222">
        <v>5.5</v>
      </c>
      <c r="H18" s="224">
        <v>19.13</v>
      </c>
      <c r="I18" s="31">
        <v>3.92</v>
      </c>
      <c r="J18" s="31">
        <v>1.95</v>
      </c>
      <c r="K18" s="31">
        <v>8.19</v>
      </c>
      <c r="L18" s="31">
        <v>6.01</v>
      </c>
      <c r="M18" s="31">
        <v>3.35</v>
      </c>
      <c r="N18" s="31">
        <v>4.17</v>
      </c>
      <c r="O18" s="34">
        <v>2.15</v>
      </c>
      <c r="P18" s="59">
        <v>0.39100000000000001</v>
      </c>
      <c r="Q18" s="31">
        <v>26.01</v>
      </c>
      <c r="R18" s="225" t="s">
        <v>606</v>
      </c>
      <c r="S18" s="53">
        <v>15</v>
      </c>
      <c r="T18" s="30">
        <v>275.5</v>
      </c>
      <c r="U18" s="31">
        <v>34.1</v>
      </c>
      <c r="V18" s="34">
        <v>3.8</v>
      </c>
      <c r="W18" s="31">
        <v>98.11</v>
      </c>
      <c r="X18" s="31">
        <v>16.21</v>
      </c>
      <c r="Y18" s="34">
        <v>2.2599999999999998</v>
      </c>
      <c r="Z18" s="30">
        <v>317</v>
      </c>
      <c r="AA18" s="34">
        <v>4.07</v>
      </c>
      <c r="AB18" s="31">
        <v>56.6</v>
      </c>
      <c r="AC18" s="34">
        <v>1.72</v>
      </c>
      <c r="AD18" s="378">
        <v>-95.34</v>
      </c>
      <c r="AE18" s="269">
        <v>23.53</v>
      </c>
      <c r="AF18" s="23">
        <v>3</v>
      </c>
      <c r="AG18" s="223">
        <v>4</v>
      </c>
      <c r="AH18" s="379"/>
      <c r="AI18" s="24" t="s">
        <v>606</v>
      </c>
      <c r="AJ18" s="30">
        <v>15</v>
      </c>
      <c r="AK18" s="373">
        <v>120</v>
      </c>
      <c r="AL18" s="22">
        <v>80</v>
      </c>
      <c r="AM18" s="22">
        <v>10</v>
      </c>
      <c r="AN18" s="22">
        <v>11</v>
      </c>
      <c r="AO18" s="22">
        <v>5.5</v>
      </c>
      <c r="AP18" s="372">
        <v>19.13</v>
      </c>
      <c r="AQ18" s="372" t="s">
        <v>74</v>
      </c>
      <c r="AR18" s="29">
        <v>50</v>
      </c>
      <c r="AS18" s="29">
        <v>72</v>
      </c>
      <c r="AT18" s="31">
        <v>16.13</v>
      </c>
      <c r="AU18" s="371" t="s">
        <v>5</v>
      </c>
      <c r="AV18" s="29">
        <v>40</v>
      </c>
      <c r="AW18" s="29">
        <v>51</v>
      </c>
      <c r="AX18" s="31">
        <v>17.329999999999998</v>
      </c>
    </row>
    <row r="19" spans="1:50" s="295" customFormat="1" ht="13.5" customHeight="1">
      <c r="A19" s="48" t="s">
        <v>605</v>
      </c>
      <c r="B19" s="52">
        <v>17.8</v>
      </c>
      <c r="C19" s="45">
        <v>120</v>
      </c>
      <c r="D19" s="45">
        <v>80</v>
      </c>
      <c r="E19" s="45">
        <v>12</v>
      </c>
      <c r="F19" s="45">
        <v>11</v>
      </c>
      <c r="G19" s="232">
        <v>5.5</v>
      </c>
      <c r="H19" s="234">
        <v>22.69</v>
      </c>
      <c r="I19" s="49">
        <v>4</v>
      </c>
      <c r="J19" s="49">
        <v>2.0299999999999998</v>
      </c>
      <c r="K19" s="49">
        <v>8.14</v>
      </c>
      <c r="L19" s="49">
        <v>6.04</v>
      </c>
      <c r="M19" s="49">
        <v>3.45</v>
      </c>
      <c r="N19" s="49">
        <v>4.16</v>
      </c>
      <c r="O19" s="43">
        <v>2.2000000000000002</v>
      </c>
      <c r="P19" s="58">
        <v>0.39100000000000001</v>
      </c>
      <c r="Q19" s="49">
        <v>21.93</v>
      </c>
      <c r="R19" s="236" t="s">
        <v>605</v>
      </c>
      <c r="S19" s="52">
        <v>17.8</v>
      </c>
      <c r="T19" s="42">
        <v>322.8</v>
      </c>
      <c r="U19" s="49">
        <v>40.369999999999997</v>
      </c>
      <c r="V19" s="43">
        <v>3.77</v>
      </c>
      <c r="W19" s="49">
        <v>114.33</v>
      </c>
      <c r="X19" s="49">
        <v>19.14</v>
      </c>
      <c r="Y19" s="43">
        <v>2.2400000000000002</v>
      </c>
      <c r="Z19" s="42">
        <v>370.7</v>
      </c>
      <c r="AA19" s="43">
        <v>4.04</v>
      </c>
      <c r="AB19" s="49">
        <v>66.459999999999994</v>
      </c>
      <c r="AC19" s="43">
        <v>1.71</v>
      </c>
      <c r="AD19" s="383">
        <v>-110.8</v>
      </c>
      <c r="AE19" s="268">
        <v>23.37</v>
      </c>
      <c r="AF19" s="46">
        <v>1</v>
      </c>
      <c r="AG19" s="233">
        <v>4</v>
      </c>
      <c r="AH19" s="379"/>
      <c r="AI19" s="48" t="s">
        <v>605</v>
      </c>
      <c r="AJ19" s="42">
        <v>17.8</v>
      </c>
      <c r="AK19" s="382">
        <v>120</v>
      </c>
      <c r="AL19" s="45">
        <v>80</v>
      </c>
      <c r="AM19" s="45">
        <v>12</v>
      </c>
      <c r="AN19" s="45">
        <v>11</v>
      </c>
      <c r="AO19" s="45">
        <v>5.5</v>
      </c>
      <c r="AP19" s="381">
        <v>22.69</v>
      </c>
      <c r="AQ19" s="381" t="s">
        <v>74</v>
      </c>
      <c r="AR19" s="44">
        <v>52</v>
      </c>
      <c r="AS19" s="44">
        <v>72</v>
      </c>
      <c r="AT19" s="49">
        <v>19.09</v>
      </c>
      <c r="AU19" s="380" t="s">
        <v>5</v>
      </c>
      <c r="AV19" s="44">
        <v>42</v>
      </c>
      <c r="AW19" s="44">
        <v>51</v>
      </c>
      <c r="AX19" s="49">
        <v>20.53</v>
      </c>
    </row>
    <row r="20" spans="1:50" s="294" customFormat="1" ht="13.5" hidden="1" customHeight="1">
      <c r="A20" s="24"/>
      <c r="B20" s="53"/>
      <c r="C20" s="22"/>
      <c r="D20" s="22"/>
      <c r="E20" s="22"/>
      <c r="F20" s="22"/>
      <c r="G20" s="222"/>
      <c r="H20" s="224"/>
      <c r="I20" s="31"/>
      <c r="J20" s="31"/>
      <c r="K20" s="31"/>
      <c r="L20" s="31"/>
      <c r="M20" s="31"/>
      <c r="N20" s="31"/>
      <c r="O20" s="34"/>
      <c r="P20" s="59"/>
      <c r="Q20" s="31"/>
      <c r="R20" s="225"/>
      <c r="S20" s="53"/>
      <c r="T20" s="30"/>
      <c r="U20" s="31"/>
      <c r="V20" s="34"/>
      <c r="W20" s="31"/>
      <c r="X20" s="31"/>
      <c r="Y20" s="34"/>
      <c r="Z20" s="30"/>
      <c r="AA20" s="34"/>
      <c r="AB20" s="31"/>
      <c r="AC20" s="34"/>
      <c r="AD20" s="378"/>
      <c r="AE20" s="269"/>
      <c r="AF20" s="23"/>
      <c r="AG20" s="223"/>
      <c r="AH20" s="379"/>
      <c r="AI20" s="24"/>
      <c r="AJ20" s="30"/>
      <c r="AK20" s="373"/>
      <c r="AL20" s="22"/>
      <c r="AM20" s="22"/>
      <c r="AN20" s="22"/>
      <c r="AO20" s="22"/>
      <c r="AP20" s="372"/>
      <c r="AQ20" s="372"/>
      <c r="AR20" s="29"/>
      <c r="AS20" s="29"/>
      <c r="AT20" s="31"/>
      <c r="AU20" s="371"/>
      <c r="AV20" s="29"/>
      <c r="AW20" s="29"/>
      <c r="AX20" s="31"/>
    </row>
    <row r="21" spans="1:50" s="295" customFormat="1" ht="13.5" customHeight="1">
      <c r="A21" s="48" t="s">
        <v>604</v>
      </c>
      <c r="B21" s="52">
        <v>11.8</v>
      </c>
      <c r="C21" s="45">
        <v>130</v>
      </c>
      <c r="D21" s="45">
        <v>65</v>
      </c>
      <c r="E21" s="45">
        <v>8</v>
      </c>
      <c r="F21" s="45">
        <v>11</v>
      </c>
      <c r="G21" s="232">
        <v>5.5</v>
      </c>
      <c r="H21" s="234">
        <v>15.09</v>
      </c>
      <c r="I21" s="49">
        <v>4.5599999999999996</v>
      </c>
      <c r="J21" s="49">
        <v>1.37</v>
      </c>
      <c r="K21" s="49">
        <v>8.51</v>
      </c>
      <c r="L21" s="49">
        <v>5.71</v>
      </c>
      <c r="M21" s="49">
        <v>2.48</v>
      </c>
      <c r="N21" s="49">
        <v>3.82</v>
      </c>
      <c r="O21" s="43">
        <v>1.39</v>
      </c>
      <c r="P21" s="58">
        <v>0.38100000000000001</v>
      </c>
      <c r="Q21" s="49">
        <v>32.130000000000003</v>
      </c>
      <c r="R21" s="236" t="s">
        <v>604</v>
      </c>
      <c r="S21" s="52">
        <v>11.8</v>
      </c>
      <c r="T21" s="42">
        <v>262.5</v>
      </c>
      <c r="U21" s="49">
        <v>31.1</v>
      </c>
      <c r="V21" s="43">
        <v>4.17</v>
      </c>
      <c r="W21" s="49">
        <v>44.77</v>
      </c>
      <c r="X21" s="49">
        <v>8.7200000000000006</v>
      </c>
      <c r="Y21" s="43">
        <v>1.72</v>
      </c>
      <c r="Z21" s="42">
        <v>278.60000000000002</v>
      </c>
      <c r="AA21" s="43">
        <v>4.3</v>
      </c>
      <c r="AB21" s="49">
        <v>28.72</v>
      </c>
      <c r="AC21" s="43">
        <v>1.38</v>
      </c>
      <c r="AD21" s="383">
        <v>-61.25</v>
      </c>
      <c r="AE21" s="268">
        <v>14.68</v>
      </c>
      <c r="AF21" s="46">
        <v>4</v>
      </c>
      <c r="AG21" s="233">
        <v>4</v>
      </c>
      <c r="AH21" s="379"/>
      <c r="AI21" s="48" t="s">
        <v>604</v>
      </c>
      <c r="AJ21" s="42">
        <v>11.8</v>
      </c>
      <c r="AK21" s="382">
        <v>130</v>
      </c>
      <c r="AL21" s="45">
        <v>65</v>
      </c>
      <c r="AM21" s="45">
        <v>8</v>
      </c>
      <c r="AN21" s="45">
        <v>11</v>
      </c>
      <c r="AO21" s="45">
        <v>5.5</v>
      </c>
      <c r="AP21" s="381">
        <v>15.09</v>
      </c>
      <c r="AQ21" s="381" t="s">
        <v>74</v>
      </c>
      <c r="AR21" s="44">
        <v>48</v>
      </c>
      <c r="AS21" s="44">
        <v>82</v>
      </c>
      <c r="AT21" s="49">
        <v>12.69</v>
      </c>
      <c r="AU21" s="380" t="s">
        <v>9</v>
      </c>
      <c r="AV21" s="44">
        <v>35</v>
      </c>
      <c r="AW21" s="44">
        <v>42</v>
      </c>
      <c r="AX21" s="49">
        <v>13.97</v>
      </c>
    </row>
    <row r="22" spans="1:50" s="294" customFormat="1" ht="13.5" customHeight="1">
      <c r="A22" s="24" t="s">
        <v>603</v>
      </c>
      <c r="B22" s="53">
        <v>14.6</v>
      </c>
      <c r="C22" s="22">
        <v>130</v>
      </c>
      <c r="D22" s="22">
        <v>65</v>
      </c>
      <c r="E22" s="22">
        <v>10</v>
      </c>
      <c r="F22" s="22">
        <v>11</v>
      </c>
      <c r="G22" s="222">
        <v>5.5</v>
      </c>
      <c r="H22" s="224">
        <v>18.63</v>
      </c>
      <c r="I22" s="31">
        <v>4.6500000000000004</v>
      </c>
      <c r="J22" s="31">
        <v>1.45</v>
      </c>
      <c r="K22" s="31">
        <v>8.44</v>
      </c>
      <c r="L22" s="31">
        <v>5.77</v>
      </c>
      <c r="M22" s="31">
        <v>2.57</v>
      </c>
      <c r="N22" s="31">
        <v>3.78</v>
      </c>
      <c r="O22" s="34">
        <v>1.46</v>
      </c>
      <c r="P22" s="59">
        <v>0.38100000000000001</v>
      </c>
      <c r="Q22" s="31">
        <v>26.02</v>
      </c>
      <c r="R22" s="225" t="s">
        <v>603</v>
      </c>
      <c r="S22" s="53">
        <v>14.6</v>
      </c>
      <c r="T22" s="30">
        <v>320.5</v>
      </c>
      <c r="U22" s="31">
        <v>38.39</v>
      </c>
      <c r="V22" s="34">
        <v>4.1500000000000004</v>
      </c>
      <c r="W22" s="30">
        <v>54.2</v>
      </c>
      <c r="X22" s="31">
        <v>10.73</v>
      </c>
      <c r="Y22" s="34">
        <v>1.71</v>
      </c>
      <c r="Z22" s="30">
        <v>339.6</v>
      </c>
      <c r="AA22" s="34">
        <v>4.2699999999999996</v>
      </c>
      <c r="AB22" s="31">
        <v>35.020000000000003</v>
      </c>
      <c r="AC22" s="34">
        <v>1.37</v>
      </c>
      <c r="AD22" s="378">
        <v>-73.989999999999995</v>
      </c>
      <c r="AE22" s="269">
        <v>14.53</v>
      </c>
      <c r="AF22" s="23">
        <v>3</v>
      </c>
      <c r="AG22" s="223">
        <v>4</v>
      </c>
      <c r="AH22" s="379"/>
      <c r="AI22" s="24" t="s">
        <v>603</v>
      </c>
      <c r="AJ22" s="30">
        <v>14.6</v>
      </c>
      <c r="AK22" s="373">
        <v>130</v>
      </c>
      <c r="AL22" s="22">
        <v>65</v>
      </c>
      <c r="AM22" s="22">
        <v>10</v>
      </c>
      <c r="AN22" s="22">
        <v>11</v>
      </c>
      <c r="AO22" s="22">
        <v>5.5</v>
      </c>
      <c r="AP22" s="372">
        <v>18.63</v>
      </c>
      <c r="AQ22" s="372" t="s">
        <v>74</v>
      </c>
      <c r="AR22" s="29">
        <v>50</v>
      </c>
      <c r="AS22" s="29">
        <v>82</v>
      </c>
      <c r="AT22" s="31">
        <v>15.63</v>
      </c>
      <c r="AU22" s="371" t="s">
        <v>9</v>
      </c>
      <c r="AV22" s="29">
        <v>37</v>
      </c>
      <c r="AW22" s="29">
        <v>42</v>
      </c>
      <c r="AX22" s="31">
        <v>17.23</v>
      </c>
    </row>
    <row r="23" spans="1:50" s="294" customFormat="1" ht="13.5" hidden="1" customHeight="1">
      <c r="A23" s="24"/>
      <c r="B23" s="53"/>
      <c r="C23" s="22"/>
      <c r="D23" s="22"/>
      <c r="E23" s="22"/>
      <c r="F23" s="22"/>
      <c r="G23" s="222"/>
      <c r="H23" s="224"/>
      <c r="I23" s="31"/>
      <c r="J23" s="31"/>
      <c r="K23" s="31"/>
      <c r="L23" s="31"/>
      <c r="M23" s="31"/>
      <c r="N23" s="31"/>
      <c r="O23" s="34"/>
      <c r="P23" s="59"/>
      <c r="Q23" s="31"/>
      <c r="R23" s="225"/>
      <c r="S23" s="53"/>
      <c r="T23" s="30"/>
      <c r="U23" s="31"/>
      <c r="V23" s="34"/>
      <c r="W23" s="30"/>
      <c r="X23" s="31"/>
      <c r="Y23" s="34"/>
      <c r="Z23" s="30"/>
      <c r="AA23" s="34"/>
      <c r="AB23" s="31"/>
      <c r="AC23" s="34"/>
      <c r="AD23" s="378"/>
      <c r="AE23" s="269"/>
      <c r="AF23" s="23"/>
      <c r="AG23" s="223"/>
      <c r="AH23" s="379"/>
      <c r="AI23" s="24"/>
      <c r="AJ23" s="30"/>
      <c r="AK23" s="373"/>
      <c r="AL23" s="22"/>
      <c r="AM23" s="22"/>
      <c r="AN23" s="22"/>
      <c r="AO23" s="22"/>
      <c r="AP23" s="372"/>
      <c r="AQ23" s="372"/>
      <c r="AR23" s="29"/>
      <c r="AS23" s="29"/>
      <c r="AT23" s="31"/>
      <c r="AU23" s="371"/>
      <c r="AV23" s="29"/>
      <c r="AW23" s="29"/>
      <c r="AX23" s="31"/>
    </row>
    <row r="24" spans="1:50" s="295" customFormat="1" ht="13.5" customHeight="1">
      <c r="A24" s="48" t="s">
        <v>602</v>
      </c>
      <c r="B24" s="52">
        <v>18.2</v>
      </c>
      <c r="C24" s="45">
        <v>150</v>
      </c>
      <c r="D24" s="45">
        <v>90</v>
      </c>
      <c r="E24" s="45">
        <v>10</v>
      </c>
      <c r="F24" s="45">
        <v>12</v>
      </c>
      <c r="G24" s="232">
        <v>6</v>
      </c>
      <c r="H24" s="234">
        <v>23.15</v>
      </c>
      <c r="I24" s="49">
        <v>5</v>
      </c>
      <c r="J24" s="49">
        <v>2.04</v>
      </c>
      <c r="K24" s="49">
        <v>10.1</v>
      </c>
      <c r="L24" s="49">
        <v>7.07</v>
      </c>
      <c r="M24" s="49">
        <v>3.61</v>
      </c>
      <c r="N24" s="49">
        <v>4.97</v>
      </c>
      <c r="O24" s="43">
        <v>2.2000000000000002</v>
      </c>
      <c r="P24" s="58">
        <v>0.47</v>
      </c>
      <c r="Q24" s="49">
        <v>25.84</v>
      </c>
      <c r="R24" s="48" t="s">
        <v>602</v>
      </c>
      <c r="S24" s="52">
        <v>18.2</v>
      </c>
      <c r="T24" s="42">
        <v>533.1</v>
      </c>
      <c r="U24" s="49">
        <v>53.29</v>
      </c>
      <c r="V24" s="43">
        <v>4.8</v>
      </c>
      <c r="W24" s="42">
        <v>146.1</v>
      </c>
      <c r="X24" s="49">
        <v>20.98</v>
      </c>
      <c r="Y24" s="43">
        <v>2.5099999999999998</v>
      </c>
      <c r="Z24" s="42">
        <v>591.29999999999995</v>
      </c>
      <c r="AA24" s="43">
        <v>5.05</v>
      </c>
      <c r="AB24" s="42">
        <v>87.93</v>
      </c>
      <c r="AC24" s="43">
        <v>1.95</v>
      </c>
      <c r="AD24" s="383">
        <v>-160.9</v>
      </c>
      <c r="AE24" s="268">
        <v>19.87</v>
      </c>
      <c r="AF24" s="46">
        <v>4</v>
      </c>
      <c r="AG24" s="233">
        <v>4</v>
      </c>
      <c r="AH24" s="379"/>
      <c r="AI24" s="48" t="s">
        <v>602</v>
      </c>
      <c r="AJ24" s="42">
        <v>18.2</v>
      </c>
      <c r="AK24" s="382">
        <v>150</v>
      </c>
      <c r="AL24" s="45">
        <v>90</v>
      </c>
      <c r="AM24" s="45">
        <v>10</v>
      </c>
      <c r="AN24" s="45">
        <v>12</v>
      </c>
      <c r="AO24" s="45">
        <v>6</v>
      </c>
      <c r="AP24" s="381">
        <v>23.15</v>
      </c>
      <c r="AQ24" s="381" t="s">
        <v>74</v>
      </c>
      <c r="AR24" s="44">
        <v>50</v>
      </c>
      <c r="AS24" s="44">
        <v>102</v>
      </c>
      <c r="AT24" s="49">
        <v>20.149999999999999</v>
      </c>
      <c r="AU24" s="380" t="s">
        <v>81</v>
      </c>
      <c r="AV24" s="44">
        <v>47</v>
      </c>
      <c r="AW24" s="44">
        <v>49</v>
      </c>
      <c r="AX24" s="49">
        <v>20.55</v>
      </c>
    </row>
    <row r="25" spans="1:50" s="294" customFormat="1" ht="13.5" customHeight="1">
      <c r="A25" s="24" t="s">
        <v>601</v>
      </c>
      <c r="B25" s="53">
        <v>19.899999999999999</v>
      </c>
      <c r="C25" s="22">
        <v>150</v>
      </c>
      <c r="D25" s="22">
        <v>90</v>
      </c>
      <c r="E25" s="22">
        <v>11</v>
      </c>
      <c r="F25" s="22">
        <v>12</v>
      </c>
      <c r="G25" s="222">
        <v>6</v>
      </c>
      <c r="H25" s="224">
        <v>25.34</v>
      </c>
      <c r="I25" s="31">
        <v>5.04</v>
      </c>
      <c r="J25" s="31">
        <v>2.08</v>
      </c>
      <c r="K25" s="31">
        <v>10.07</v>
      </c>
      <c r="L25" s="31">
        <v>7.09</v>
      </c>
      <c r="M25" s="31">
        <v>3.66</v>
      </c>
      <c r="N25" s="31">
        <v>4.95</v>
      </c>
      <c r="O25" s="34">
        <v>2.23</v>
      </c>
      <c r="P25" s="59">
        <v>0.47</v>
      </c>
      <c r="Q25" s="31">
        <v>23.61</v>
      </c>
      <c r="R25" s="24" t="s">
        <v>601</v>
      </c>
      <c r="S25" s="53">
        <v>19.899999999999999</v>
      </c>
      <c r="T25" s="30">
        <v>580.70000000000005</v>
      </c>
      <c r="U25" s="31">
        <v>58.3</v>
      </c>
      <c r="V25" s="34">
        <v>4.79</v>
      </c>
      <c r="W25" s="30">
        <v>158.69999999999999</v>
      </c>
      <c r="X25" s="31">
        <v>22.91</v>
      </c>
      <c r="Y25" s="34">
        <v>2.5</v>
      </c>
      <c r="Z25" s="30">
        <v>643.70000000000005</v>
      </c>
      <c r="AA25" s="34">
        <v>5.04</v>
      </c>
      <c r="AB25" s="30">
        <v>95.71</v>
      </c>
      <c r="AC25" s="34">
        <v>1.94</v>
      </c>
      <c r="AD25" s="378">
        <v>-174.7</v>
      </c>
      <c r="AE25" s="269">
        <v>19.809999999999999</v>
      </c>
      <c r="AF25" s="23">
        <v>3</v>
      </c>
      <c r="AG25" s="223">
        <v>4</v>
      </c>
      <c r="AH25" s="379"/>
      <c r="AI25" s="24" t="s">
        <v>601</v>
      </c>
      <c r="AJ25" s="30">
        <v>19.899999999999999</v>
      </c>
      <c r="AK25" s="373">
        <v>150</v>
      </c>
      <c r="AL25" s="22">
        <v>90</v>
      </c>
      <c r="AM25" s="22">
        <v>11</v>
      </c>
      <c r="AN25" s="22">
        <v>12</v>
      </c>
      <c r="AO25" s="22">
        <v>6</v>
      </c>
      <c r="AP25" s="372">
        <v>25.34</v>
      </c>
      <c r="AQ25" s="372" t="s">
        <v>74</v>
      </c>
      <c r="AR25" s="29">
        <v>51</v>
      </c>
      <c r="AS25" s="29">
        <v>102</v>
      </c>
      <c r="AT25" s="31">
        <v>22.04</v>
      </c>
      <c r="AU25" s="371" t="s">
        <v>81</v>
      </c>
      <c r="AV25" s="29">
        <v>48</v>
      </c>
      <c r="AW25" s="29">
        <v>49</v>
      </c>
      <c r="AX25" s="31">
        <v>22.48</v>
      </c>
    </row>
    <row r="26" spans="1:50" s="295" customFormat="1" ht="13.5" customHeight="1">
      <c r="A26" s="48" t="s">
        <v>600</v>
      </c>
      <c r="B26" s="52">
        <v>19</v>
      </c>
      <c r="C26" s="45">
        <v>150</v>
      </c>
      <c r="D26" s="45">
        <v>100</v>
      </c>
      <c r="E26" s="45">
        <v>10</v>
      </c>
      <c r="F26" s="45">
        <v>12</v>
      </c>
      <c r="G26" s="232">
        <v>6</v>
      </c>
      <c r="H26" s="234">
        <v>24.15</v>
      </c>
      <c r="I26" s="49">
        <v>4.8099999999999996</v>
      </c>
      <c r="J26" s="49">
        <v>2.34</v>
      </c>
      <c r="K26" s="49">
        <v>10.27</v>
      </c>
      <c r="L26" s="49">
        <v>7.48</v>
      </c>
      <c r="M26" s="49">
        <v>4.08</v>
      </c>
      <c r="N26" s="49">
        <v>5.25</v>
      </c>
      <c r="O26" s="43">
        <v>2.64</v>
      </c>
      <c r="P26" s="58">
        <v>0.49</v>
      </c>
      <c r="Q26" s="49">
        <v>25.83</v>
      </c>
      <c r="R26" s="236" t="s">
        <v>600</v>
      </c>
      <c r="S26" s="52">
        <v>19</v>
      </c>
      <c r="T26" s="42">
        <v>552.6</v>
      </c>
      <c r="U26" s="49">
        <v>54.23</v>
      </c>
      <c r="V26" s="43">
        <v>4.78</v>
      </c>
      <c r="W26" s="42">
        <v>198.5</v>
      </c>
      <c r="X26" s="49">
        <v>25.92</v>
      </c>
      <c r="Y26" s="43">
        <v>2.87</v>
      </c>
      <c r="Z26" s="42">
        <v>637.29999999999995</v>
      </c>
      <c r="AA26" s="43">
        <v>5.14</v>
      </c>
      <c r="AB26" s="42">
        <v>113.8</v>
      </c>
      <c r="AC26" s="43">
        <v>2.17</v>
      </c>
      <c r="AD26" s="383">
        <v>-192.8</v>
      </c>
      <c r="AE26" s="268">
        <v>23.72</v>
      </c>
      <c r="AF26" s="46">
        <v>4</v>
      </c>
      <c r="AG26" s="233">
        <v>4</v>
      </c>
      <c r="AH26" s="379"/>
      <c r="AI26" s="48" t="s">
        <v>600</v>
      </c>
      <c r="AJ26" s="42">
        <v>19</v>
      </c>
      <c r="AK26" s="382">
        <v>150</v>
      </c>
      <c r="AL26" s="45">
        <v>100</v>
      </c>
      <c r="AM26" s="45">
        <v>10</v>
      </c>
      <c r="AN26" s="45">
        <v>12</v>
      </c>
      <c r="AO26" s="45">
        <v>6</v>
      </c>
      <c r="AP26" s="381">
        <v>24.15</v>
      </c>
      <c r="AQ26" s="381" t="s">
        <v>74</v>
      </c>
      <c r="AR26" s="44">
        <v>50</v>
      </c>
      <c r="AS26" s="44">
        <v>102</v>
      </c>
      <c r="AT26" s="49">
        <v>21.15</v>
      </c>
      <c r="AU26" s="380" t="s">
        <v>74</v>
      </c>
      <c r="AV26" s="44">
        <v>50</v>
      </c>
      <c r="AW26" s="44">
        <v>53</v>
      </c>
      <c r="AX26" s="49">
        <v>21.15</v>
      </c>
    </row>
    <row r="27" spans="1:50" s="294" customFormat="1" ht="13.5" customHeight="1">
      <c r="A27" s="24" t="s">
        <v>599</v>
      </c>
      <c r="B27" s="53">
        <v>22.5</v>
      </c>
      <c r="C27" s="22">
        <v>150</v>
      </c>
      <c r="D27" s="22">
        <v>100</v>
      </c>
      <c r="E27" s="22">
        <v>12</v>
      </c>
      <c r="F27" s="22">
        <v>12</v>
      </c>
      <c r="G27" s="222">
        <v>6</v>
      </c>
      <c r="H27" s="224">
        <v>28.71</v>
      </c>
      <c r="I27" s="31">
        <v>4.9000000000000004</v>
      </c>
      <c r="J27" s="31">
        <v>2.42</v>
      </c>
      <c r="K27" s="31">
        <v>10.23</v>
      </c>
      <c r="L27" s="31">
        <v>7.52</v>
      </c>
      <c r="M27" s="31">
        <v>4.18</v>
      </c>
      <c r="N27" s="31">
        <v>5.23</v>
      </c>
      <c r="O27" s="34">
        <v>2.7</v>
      </c>
      <c r="P27" s="59">
        <v>0.49</v>
      </c>
      <c r="Q27" s="31">
        <v>21.72</v>
      </c>
      <c r="R27" s="225" t="s">
        <v>599</v>
      </c>
      <c r="S27" s="53">
        <v>22.5</v>
      </c>
      <c r="T27" s="30">
        <v>650.5</v>
      </c>
      <c r="U27" s="31">
        <v>64.38</v>
      </c>
      <c r="V27" s="34">
        <v>4.76</v>
      </c>
      <c r="W27" s="30">
        <v>232.6</v>
      </c>
      <c r="X27" s="31">
        <v>30.69</v>
      </c>
      <c r="Y27" s="34">
        <v>2.85</v>
      </c>
      <c r="Z27" s="30">
        <v>749.3</v>
      </c>
      <c r="AA27" s="34">
        <v>5.1100000000000003</v>
      </c>
      <c r="AB27" s="31">
        <v>133.9</v>
      </c>
      <c r="AC27" s="34">
        <v>2.16</v>
      </c>
      <c r="AD27" s="378">
        <v>-225.8</v>
      </c>
      <c r="AE27" s="269">
        <v>23.61</v>
      </c>
      <c r="AF27" s="23">
        <v>3</v>
      </c>
      <c r="AG27" s="223">
        <v>4</v>
      </c>
      <c r="AH27" s="379"/>
      <c r="AI27" s="24" t="s">
        <v>599</v>
      </c>
      <c r="AJ27" s="30">
        <v>22.5</v>
      </c>
      <c r="AK27" s="373">
        <v>150</v>
      </c>
      <c r="AL27" s="22">
        <v>100</v>
      </c>
      <c r="AM27" s="22">
        <v>12</v>
      </c>
      <c r="AN27" s="22">
        <v>12</v>
      </c>
      <c r="AO27" s="22">
        <v>6</v>
      </c>
      <c r="AP27" s="372">
        <v>28.71</v>
      </c>
      <c r="AQ27" s="372" t="s">
        <v>74</v>
      </c>
      <c r="AR27" s="29">
        <v>52</v>
      </c>
      <c r="AS27" s="29">
        <v>102</v>
      </c>
      <c r="AT27" s="31">
        <v>25.11</v>
      </c>
      <c r="AU27" s="371" t="s">
        <v>74</v>
      </c>
      <c r="AV27" s="29">
        <v>52</v>
      </c>
      <c r="AW27" s="29">
        <v>53</v>
      </c>
      <c r="AX27" s="31">
        <v>25.11</v>
      </c>
    </row>
    <row r="28" spans="1:50" s="295" customFormat="1" ht="13.5" customHeight="1">
      <c r="A28" s="48" t="s">
        <v>598</v>
      </c>
      <c r="B28" s="52">
        <v>26.1</v>
      </c>
      <c r="C28" s="45">
        <v>150</v>
      </c>
      <c r="D28" s="45">
        <v>100</v>
      </c>
      <c r="E28" s="45">
        <v>14</v>
      </c>
      <c r="F28" s="45">
        <v>12</v>
      </c>
      <c r="G28" s="232">
        <v>6</v>
      </c>
      <c r="H28" s="234">
        <v>33.19</v>
      </c>
      <c r="I28" s="49">
        <v>4.9800000000000004</v>
      </c>
      <c r="J28" s="49">
        <v>2.5</v>
      </c>
      <c r="K28" s="49">
        <v>10.19</v>
      </c>
      <c r="L28" s="49">
        <v>7.55</v>
      </c>
      <c r="M28" s="49">
        <v>4.28</v>
      </c>
      <c r="N28" s="49">
        <v>5.22</v>
      </c>
      <c r="O28" s="43">
        <v>2.75</v>
      </c>
      <c r="P28" s="58">
        <v>0.49</v>
      </c>
      <c r="Q28" s="49">
        <v>18.79</v>
      </c>
      <c r="R28" s="236" t="s">
        <v>598</v>
      </c>
      <c r="S28" s="52">
        <v>26.1</v>
      </c>
      <c r="T28" s="42">
        <v>744.4</v>
      </c>
      <c r="U28" s="49">
        <v>74.27</v>
      </c>
      <c r="V28" s="43">
        <v>4.74</v>
      </c>
      <c r="W28" s="42">
        <v>264.89999999999998</v>
      </c>
      <c r="X28" s="49">
        <v>35.32</v>
      </c>
      <c r="Y28" s="43">
        <v>2.82</v>
      </c>
      <c r="Z28" s="42">
        <v>855.9</v>
      </c>
      <c r="AA28" s="43">
        <v>5.08</v>
      </c>
      <c r="AB28" s="49">
        <v>153.4</v>
      </c>
      <c r="AC28" s="43">
        <v>2.15</v>
      </c>
      <c r="AD28" s="383">
        <v>-256.8</v>
      </c>
      <c r="AE28" s="268">
        <v>23.48</v>
      </c>
      <c r="AF28" s="46">
        <v>2</v>
      </c>
      <c r="AG28" s="233">
        <v>4</v>
      </c>
      <c r="AH28" s="379"/>
      <c r="AI28" s="48" t="s">
        <v>598</v>
      </c>
      <c r="AJ28" s="42">
        <v>26.1</v>
      </c>
      <c r="AK28" s="382">
        <v>150</v>
      </c>
      <c r="AL28" s="45">
        <v>100</v>
      </c>
      <c r="AM28" s="45">
        <v>14</v>
      </c>
      <c r="AN28" s="45">
        <v>12</v>
      </c>
      <c r="AO28" s="45">
        <v>6</v>
      </c>
      <c r="AP28" s="381">
        <v>33.19</v>
      </c>
      <c r="AQ28" s="381" t="s">
        <v>74</v>
      </c>
      <c r="AR28" s="44">
        <v>54</v>
      </c>
      <c r="AS28" s="44">
        <v>102</v>
      </c>
      <c r="AT28" s="49">
        <v>28.99</v>
      </c>
      <c r="AU28" s="380" t="s">
        <v>81</v>
      </c>
      <c r="AV28" s="44">
        <v>51</v>
      </c>
      <c r="AW28" s="44">
        <v>59</v>
      </c>
      <c r="AX28" s="49">
        <v>29.55</v>
      </c>
    </row>
    <row r="29" spans="1:50" s="294" customFormat="1" ht="13.5" hidden="1" customHeight="1">
      <c r="A29" s="24"/>
      <c r="B29" s="53"/>
      <c r="C29" s="22"/>
      <c r="D29" s="22"/>
      <c r="E29" s="22"/>
      <c r="F29" s="22"/>
      <c r="G29" s="222"/>
      <c r="H29" s="224"/>
      <c r="I29" s="31"/>
      <c r="J29" s="31"/>
      <c r="K29" s="31"/>
      <c r="L29" s="31"/>
      <c r="M29" s="31"/>
      <c r="N29" s="31"/>
      <c r="O29" s="34"/>
      <c r="P29" s="59"/>
      <c r="Q29" s="31"/>
      <c r="R29" s="225"/>
      <c r="S29" s="53"/>
      <c r="T29" s="30"/>
      <c r="U29" s="31"/>
      <c r="V29" s="34"/>
      <c r="W29" s="30"/>
      <c r="X29" s="31"/>
      <c r="Y29" s="34"/>
      <c r="Z29" s="30"/>
      <c r="AA29" s="34"/>
      <c r="AB29" s="31"/>
      <c r="AC29" s="34"/>
      <c r="AD29" s="378"/>
      <c r="AE29" s="269"/>
      <c r="AF29" s="23"/>
      <c r="AG29" s="223"/>
      <c r="AH29" s="379"/>
      <c r="AI29" s="24"/>
      <c r="AJ29" s="30"/>
      <c r="AK29" s="373"/>
      <c r="AL29" s="22"/>
      <c r="AM29" s="22"/>
      <c r="AN29" s="22"/>
      <c r="AO29" s="22"/>
      <c r="AP29" s="372"/>
      <c r="AQ29" s="372"/>
      <c r="AR29" s="29"/>
      <c r="AS29" s="29"/>
      <c r="AT29" s="31"/>
      <c r="AU29" s="371"/>
      <c r="AV29" s="29"/>
      <c r="AW29" s="29"/>
      <c r="AX29" s="31"/>
    </row>
    <row r="30" spans="1:50" s="295" customFormat="1" ht="13.5" customHeight="1">
      <c r="A30" s="48" t="s">
        <v>597</v>
      </c>
      <c r="B30" s="52">
        <v>18.2</v>
      </c>
      <c r="C30" s="45">
        <v>160</v>
      </c>
      <c r="D30" s="45">
        <v>80</v>
      </c>
      <c r="E30" s="45">
        <v>10</v>
      </c>
      <c r="F30" s="45">
        <v>13</v>
      </c>
      <c r="G30" s="232">
        <v>6.5</v>
      </c>
      <c r="H30" s="234">
        <v>23.18</v>
      </c>
      <c r="I30" s="49">
        <v>5.63</v>
      </c>
      <c r="J30" s="49">
        <v>1.69</v>
      </c>
      <c r="K30" s="49">
        <v>10.46</v>
      </c>
      <c r="L30" s="49">
        <v>7.04</v>
      </c>
      <c r="M30" s="49">
        <v>3.06</v>
      </c>
      <c r="N30" s="49">
        <v>4.7</v>
      </c>
      <c r="O30" s="43">
        <v>1.73</v>
      </c>
      <c r="P30" s="58">
        <v>0.46899999999999997</v>
      </c>
      <c r="Q30" s="49">
        <v>25.76</v>
      </c>
      <c r="R30" s="236" t="s">
        <v>597</v>
      </c>
      <c r="S30" s="52">
        <v>18.2</v>
      </c>
      <c r="T30" s="42">
        <v>611.29999999999995</v>
      </c>
      <c r="U30" s="49">
        <v>58.94</v>
      </c>
      <c r="V30" s="43">
        <v>5.14</v>
      </c>
      <c r="W30" s="42">
        <v>104.4</v>
      </c>
      <c r="X30" s="49">
        <v>16.55</v>
      </c>
      <c r="Y30" s="43">
        <v>2.12</v>
      </c>
      <c r="Z30" s="42">
        <v>648.70000000000005</v>
      </c>
      <c r="AA30" s="43">
        <v>5.29</v>
      </c>
      <c r="AB30" s="49">
        <v>67.010000000000005</v>
      </c>
      <c r="AC30" s="43">
        <v>1.7</v>
      </c>
      <c r="AD30" s="383">
        <v>-142.69999999999999</v>
      </c>
      <c r="AE30" s="268">
        <v>14.69</v>
      </c>
      <c r="AF30" s="46">
        <v>4</v>
      </c>
      <c r="AG30" s="233">
        <v>4</v>
      </c>
      <c r="AH30" s="379"/>
      <c r="AI30" s="48" t="s">
        <v>597</v>
      </c>
      <c r="AJ30" s="42">
        <v>18.2</v>
      </c>
      <c r="AK30" s="382">
        <v>160</v>
      </c>
      <c r="AL30" s="45">
        <v>80</v>
      </c>
      <c r="AM30" s="45">
        <v>10</v>
      </c>
      <c r="AN30" s="45">
        <v>13</v>
      </c>
      <c r="AO30" s="45">
        <v>6.5</v>
      </c>
      <c r="AP30" s="381">
        <v>23.18</v>
      </c>
      <c r="AQ30" s="381" t="s">
        <v>74</v>
      </c>
      <c r="AR30" s="44">
        <v>50</v>
      </c>
      <c r="AS30" s="44">
        <v>111</v>
      </c>
      <c r="AT30" s="49">
        <v>20.18</v>
      </c>
      <c r="AU30" s="380" t="s">
        <v>5</v>
      </c>
      <c r="AV30" s="44">
        <v>40</v>
      </c>
      <c r="AW30" s="44">
        <v>51</v>
      </c>
      <c r="AX30" s="49">
        <v>21.38</v>
      </c>
    </row>
    <row r="31" spans="1:50" s="294" customFormat="1" ht="13.5" customHeight="1">
      <c r="A31" s="24" t="s">
        <v>596</v>
      </c>
      <c r="B31" s="53">
        <v>21.6</v>
      </c>
      <c r="C31" s="22">
        <v>160</v>
      </c>
      <c r="D31" s="22">
        <v>80</v>
      </c>
      <c r="E31" s="22">
        <v>12</v>
      </c>
      <c r="F31" s="22">
        <v>13</v>
      </c>
      <c r="G31" s="222">
        <v>6.5</v>
      </c>
      <c r="H31" s="224">
        <v>27.54</v>
      </c>
      <c r="I31" s="31">
        <v>5.72</v>
      </c>
      <c r="J31" s="31">
        <v>1.77</v>
      </c>
      <c r="K31" s="31">
        <v>10.4</v>
      </c>
      <c r="L31" s="31">
        <v>7.1</v>
      </c>
      <c r="M31" s="31">
        <v>3.15</v>
      </c>
      <c r="N31" s="31">
        <v>4.66</v>
      </c>
      <c r="O31" s="34">
        <v>1.8</v>
      </c>
      <c r="P31" s="59">
        <v>0.46899999999999997</v>
      </c>
      <c r="Q31" s="31">
        <v>21.69</v>
      </c>
      <c r="R31" s="225" t="s">
        <v>596</v>
      </c>
      <c r="S31" s="53">
        <v>21.6</v>
      </c>
      <c r="T31" s="30">
        <v>719.5</v>
      </c>
      <c r="U31" s="31">
        <v>69.98</v>
      </c>
      <c r="V31" s="34">
        <v>5.1100000000000003</v>
      </c>
      <c r="W31" s="30">
        <v>122</v>
      </c>
      <c r="X31" s="31">
        <v>19.59</v>
      </c>
      <c r="Y31" s="34">
        <v>2.1</v>
      </c>
      <c r="Z31" s="30">
        <v>762.8</v>
      </c>
      <c r="AA31" s="34">
        <v>5.26</v>
      </c>
      <c r="AB31" s="31">
        <v>78.77</v>
      </c>
      <c r="AC31" s="34">
        <v>1.69</v>
      </c>
      <c r="AD31" s="378">
        <v>-166.5</v>
      </c>
      <c r="AE31" s="269">
        <v>14.57</v>
      </c>
      <c r="AF31" s="23">
        <v>3</v>
      </c>
      <c r="AG31" s="223">
        <v>4</v>
      </c>
      <c r="AH31" s="379"/>
      <c r="AI31" s="24" t="s">
        <v>596</v>
      </c>
      <c r="AJ31" s="30">
        <v>21.6</v>
      </c>
      <c r="AK31" s="373">
        <v>160</v>
      </c>
      <c r="AL31" s="22">
        <v>80</v>
      </c>
      <c r="AM31" s="22">
        <v>12</v>
      </c>
      <c r="AN31" s="22">
        <v>13</v>
      </c>
      <c r="AO31" s="22">
        <v>6.5</v>
      </c>
      <c r="AP31" s="372">
        <v>27.54</v>
      </c>
      <c r="AQ31" s="372" t="s">
        <v>74</v>
      </c>
      <c r="AR31" s="29">
        <v>52</v>
      </c>
      <c r="AS31" s="29">
        <v>111</v>
      </c>
      <c r="AT31" s="31">
        <v>23.94</v>
      </c>
      <c r="AU31" s="371" t="s">
        <v>5</v>
      </c>
      <c r="AV31" s="29">
        <v>42</v>
      </c>
      <c r="AW31" s="29">
        <v>51</v>
      </c>
      <c r="AX31" s="31">
        <v>25.38</v>
      </c>
    </row>
    <row r="32" spans="1:50" s="294" customFormat="1" ht="13.5" hidden="1" customHeight="1">
      <c r="A32" s="24"/>
      <c r="B32" s="53"/>
      <c r="C32" s="22"/>
      <c r="D32" s="22"/>
      <c r="E32" s="22"/>
      <c r="F32" s="22"/>
      <c r="G32" s="222"/>
      <c r="H32" s="224"/>
      <c r="I32" s="31"/>
      <c r="J32" s="31"/>
      <c r="K32" s="31"/>
      <c r="L32" s="31"/>
      <c r="M32" s="31"/>
      <c r="N32" s="31"/>
      <c r="O32" s="34"/>
      <c r="P32" s="59"/>
      <c r="Q32" s="31"/>
      <c r="R32" s="225"/>
      <c r="S32" s="53"/>
      <c r="T32" s="30"/>
      <c r="U32" s="31"/>
      <c r="V32" s="34"/>
      <c r="W32" s="30"/>
      <c r="X32" s="31"/>
      <c r="Y32" s="34"/>
      <c r="Z32" s="30"/>
      <c r="AA32" s="34"/>
      <c r="AB32" s="31"/>
      <c r="AC32" s="34"/>
      <c r="AD32" s="378"/>
      <c r="AE32" s="269"/>
      <c r="AF32" s="23"/>
      <c r="AG32" s="223"/>
      <c r="AH32" s="379"/>
      <c r="AI32" s="24"/>
      <c r="AJ32" s="30"/>
      <c r="AK32" s="373"/>
      <c r="AL32" s="22"/>
      <c r="AM32" s="22"/>
      <c r="AN32" s="22"/>
      <c r="AO32" s="22"/>
      <c r="AP32" s="372"/>
      <c r="AQ32" s="372"/>
      <c r="AR32" s="29"/>
      <c r="AS32" s="29"/>
      <c r="AT32" s="31"/>
      <c r="AU32" s="371"/>
      <c r="AV32" s="29"/>
      <c r="AW32" s="29"/>
      <c r="AX32" s="31"/>
    </row>
    <row r="33" spans="1:50" s="295" customFormat="1" ht="13.5" customHeight="1">
      <c r="A33" s="48" t="s">
        <v>595</v>
      </c>
      <c r="B33" s="52">
        <v>23</v>
      </c>
      <c r="C33" s="45">
        <v>200</v>
      </c>
      <c r="D33" s="45">
        <v>100</v>
      </c>
      <c r="E33" s="45">
        <v>10</v>
      </c>
      <c r="F33" s="45">
        <v>15</v>
      </c>
      <c r="G33" s="232">
        <v>7.5</v>
      </c>
      <c r="H33" s="234">
        <v>29.24</v>
      </c>
      <c r="I33" s="49">
        <v>6.93</v>
      </c>
      <c r="J33" s="49">
        <v>2.0099999999999998</v>
      </c>
      <c r="K33" s="49">
        <v>13.15</v>
      </c>
      <c r="L33" s="49">
        <v>8.74</v>
      </c>
      <c r="M33" s="49">
        <v>3.72</v>
      </c>
      <c r="N33" s="49">
        <v>5.94</v>
      </c>
      <c r="O33" s="43">
        <v>2.09</v>
      </c>
      <c r="P33" s="58">
        <v>0.58699999999999997</v>
      </c>
      <c r="Q33" s="49">
        <v>25.58</v>
      </c>
      <c r="R33" s="48" t="s">
        <v>595</v>
      </c>
      <c r="S33" s="52">
        <v>23</v>
      </c>
      <c r="T33" s="44">
        <v>1219</v>
      </c>
      <c r="U33" s="49">
        <v>93.24</v>
      </c>
      <c r="V33" s="43">
        <v>6.46</v>
      </c>
      <c r="W33" s="42">
        <v>210.3</v>
      </c>
      <c r="X33" s="49">
        <v>26.33</v>
      </c>
      <c r="Y33" s="43">
        <v>2.68</v>
      </c>
      <c r="Z33" s="44">
        <v>1294</v>
      </c>
      <c r="AA33" s="43">
        <v>6.65</v>
      </c>
      <c r="AB33" s="42">
        <v>134.5</v>
      </c>
      <c r="AC33" s="43">
        <v>2.14</v>
      </c>
      <c r="AD33" s="383">
        <v>-286.8</v>
      </c>
      <c r="AE33" s="268">
        <v>14.82</v>
      </c>
      <c r="AF33" s="46">
        <v>4</v>
      </c>
      <c r="AG33" s="233">
        <v>4</v>
      </c>
      <c r="AH33" s="379"/>
      <c r="AI33" s="48" t="s">
        <v>595</v>
      </c>
      <c r="AJ33" s="42">
        <v>23</v>
      </c>
      <c r="AK33" s="382">
        <v>200</v>
      </c>
      <c r="AL33" s="45">
        <v>100</v>
      </c>
      <c r="AM33" s="45">
        <v>10</v>
      </c>
      <c r="AN33" s="45">
        <v>15</v>
      </c>
      <c r="AO33" s="45">
        <v>7.5</v>
      </c>
      <c r="AP33" s="381">
        <v>29.24</v>
      </c>
      <c r="AQ33" s="381" t="s">
        <v>74</v>
      </c>
      <c r="AR33" s="44">
        <v>54</v>
      </c>
      <c r="AS33" s="44">
        <v>150</v>
      </c>
      <c r="AT33" s="49">
        <v>26.24</v>
      </c>
      <c r="AU33" s="380" t="s">
        <v>74</v>
      </c>
      <c r="AV33" s="44">
        <v>51</v>
      </c>
      <c r="AW33" s="44">
        <v>53</v>
      </c>
      <c r="AX33" s="49">
        <v>26.24</v>
      </c>
    </row>
    <row r="34" spans="1:50" s="294" customFormat="1" ht="13.5" customHeight="1">
      <c r="A34" s="24" t="s">
        <v>594</v>
      </c>
      <c r="B34" s="53">
        <v>27.3</v>
      </c>
      <c r="C34" s="22">
        <v>200</v>
      </c>
      <c r="D34" s="22">
        <v>100</v>
      </c>
      <c r="E34" s="22">
        <v>12</v>
      </c>
      <c r="F34" s="22">
        <v>15</v>
      </c>
      <c r="G34" s="222">
        <v>7.5</v>
      </c>
      <c r="H34" s="224">
        <v>34.799999999999997</v>
      </c>
      <c r="I34" s="31">
        <v>7.03</v>
      </c>
      <c r="J34" s="31">
        <v>2.1</v>
      </c>
      <c r="K34" s="31">
        <v>13.08</v>
      </c>
      <c r="L34" s="31">
        <v>8.81</v>
      </c>
      <c r="M34" s="31">
        <v>3.82</v>
      </c>
      <c r="N34" s="31">
        <v>5.89</v>
      </c>
      <c r="O34" s="34">
        <v>2.17</v>
      </c>
      <c r="P34" s="59">
        <v>0.58699999999999997</v>
      </c>
      <c r="Q34" s="31">
        <v>21.49</v>
      </c>
      <c r="R34" s="24" t="s">
        <v>594</v>
      </c>
      <c r="S34" s="53">
        <v>27.3</v>
      </c>
      <c r="T34" s="29">
        <v>1440</v>
      </c>
      <c r="U34" s="30">
        <v>111</v>
      </c>
      <c r="V34" s="34">
        <v>6.43</v>
      </c>
      <c r="W34" s="30">
        <v>247.2</v>
      </c>
      <c r="X34" s="31">
        <v>31.28</v>
      </c>
      <c r="Y34" s="34">
        <v>2.67</v>
      </c>
      <c r="Z34" s="29">
        <v>1529</v>
      </c>
      <c r="AA34" s="34">
        <v>6.63</v>
      </c>
      <c r="AB34" s="30">
        <v>158.5</v>
      </c>
      <c r="AC34" s="34">
        <v>2.13</v>
      </c>
      <c r="AD34" s="378">
        <v>-337.3</v>
      </c>
      <c r="AE34" s="269">
        <v>14.74</v>
      </c>
      <c r="AF34" s="23">
        <v>4</v>
      </c>
      <c r="AG34" s="223">
        <v>4</v>
      </c>
      <c r="AH34" s="379"/>
      <c r="AI34" s="24" t="s">
        <v>594</v>
      </c>
      <c r="AJ34" s="30">
        <v>27.3</v>
      </c>
      <c r="AK34" s="373">
        <v>200</v>
      </c>
      <c r="AL34" s="22">
        <v>100</v>
      </c>
      <c r="AM34" s="22">
        <v>12</v>
      </c>
      <c r="AN34" s="22">
        <v>15</v>
      </c>
      <c r="AO34" s="22">
        <v>7.5</v>
      </c>
      <c r="AP34" s="372">
        <v>34.799999999999997</v>
      </c>
      <c r="AQ34" s="372" t="s">
        <v>74</v>
      </c>
      <c r="AR34" s="29">
        <v>54</v>
      </c>
      <c r="AS34" s="29">
        <v>150</v>
      </c>
      <c r="AT34" s="31">
        <v>31.2</v>
      </c>
      <c r="AU34" s="371" t="s">
        <v>74</v>
      </c>
      <c r="AV34" s="29">
        <v>53</v>
      </c>
      <c r="AW34" s="29">
        <v>53</v>
      </c>
      <c r="AX34" s="31">
        <v>31.2</v>
      </c>
    </row>
    <row r="35" spans="1:50" s="295" customFormat="1" ht="13.5" customHeight="1">
      <c r="A35" s="48" t="s">
        <v>593</v>
      </c>
      <c r="B35" s="52">
        <v>31.6</v>
      </c>
      <c r="C35" s="45">
        <v>200</v>
      </c>
      <c r="D35" s="45">
        <v>100</v>
      </c>
      <c r="E35" s="45">
        <v>14</v>
      </c>
      <c r="F35" s="45">
        <v>15</v>
      </c>
      <c r="G35" s="232">
        <v>7.5</v>
      </c>
      <c r="H35" s="234">
        <v>40.28</v>
      </c>
      <c r="I35" s="49">
        <v>7.12</v>
      </c>
      <c r="J35" s="49">
        <v>2.1800000000000002</v>
      </c>
      <c r="K35" s="49">
        <v>13.01</v>
      </c>
      <c r="L35" s="49">
        <v>8.86</v>
      </c>
      <c r="M35" s="49">
        <v>3.91</v>
      </c>
      <c r="N35" s="49">
        <v>5.85</v>
      </c>
      <c r="O35" s="43">
        <v>2.2400000000000002</v>
      </c>
      <c r="P35" s="58">
        <v>0.58699999999999997</v>
      </c>
      <c r="Q35" s="49">
        <v>18.57</v>
      </c>
      <c r="R35" s="236" t="s">
        <v>593</v>
      </c>
      <c r="S35" s="52">
        <v>31.6</v>
      </c>
      <c r="T35" s="44">
        <v>1654</v>
      </c>
      <c r="U35" s="42">
        <v>128.4</v>
      </c>
      <c r="V35" s="43">
        <v>6.41</v>
      </c>
      <c r="W35" s="42">
        <v>282.2</v>
      </c>
      <c r="X35" s="49">
        <v>36.08</v>
      </c>
      <c r="Y35" s="43">
        <v>2.65</v>
      </c>
      <c r="Z35" s="44">
        <v>1755</v>
      </c>
      <c r="AA35" s="43">
        <v>6.6</v>
      </c>
      <c r="AB35" s="42">
        <v>181.7</v>
      </c>
      <c r="AC35" s="43">
        <v>2.12</v>
      </c>
      <c r="AD35" s="383">
        <v>-384.8</v>
      </c>
      <c r="AE35" s="268">
        <v>14.65</v>
      </c>
      <c r="AF35" s="46">
        <v>3</v>
      </c>
      <c r="AG35" s="233">
        <v>4</v>
      </c>
      <c r="AH35" s="379"/>
      <c r="AI35" s="48" t="s">
        <v>593</v>
      </c>
      <c r="AJ35" s="42">
        <v>31.6</v>
      </c>
      <c r="AK35" s="382">
        <v>200</v>
      </c>
      <c r="AL35" s="45">
        <v>100</v>
      </c>
      <c r="AM35" s="45">
        <v>14</v>
      </c>
      <c r="AN35" s="45">
        <v>15</v>
      </c>
      <c r="AO35" s="45">
        <v>7.5</v>
      </c>
      <c r="AP35" s="381">
        <v>40.28</v>
      </c>
      <c r="AQ35" s="381" t="s">
        <v>74</v>
      </c>
      <c r="AR35" s="44">
        <v>55</v>
      </c>
      <c r="AS35" s="44">
        <v>151</v>
      </c>
      <c r="AT35" s="49">
        <v>36.08</v>
      </c>
      <c r="AU35" s="380" t="s">
        <v>81</v>
      </c>
      <c r="AV35" s="44">
        <v>52</v>
      </c>
      <c r="AW35" s="44">
        <v>59</v>
      </c>
      <c r="AX35" s="49">
        <v>36.64</v>
      </c>
    </row>
    <row r="36" spans="1:50" s="294" customFormat="1" ht="13.5" customHeight="1">
      <c r="A36" s="24"/>
      <c r="B36" s="53"/>
      <c r="C36" s="22"/>
      <c r="D36" s="22"/>
      <c r="E36" s="22"/>
      <c r="F36" s="22"/>
      <c r="G36" s="222"/>
      <c r="H36" s="224"/>
      <c r="I36" s="31"/>
      <c r="J36" s="31"/>
      <c r="K36" s="31"/>
      <c r="L36" s="31"/>
      <c r="M36" s="31"/>
      <c r="N36" s="31"/>
      <c r="O36" s="34"/>
      <c r="P36" s="59"/>
      <c r="Q36" s="31"/>
      <c r="R36" s="225"/>
      <c r="S36" s="53"/>
      <c r="T36" s="30"/>
      <c r="U36" s="31"/>
      <c r="V36" s="34"/>
      <c r="W36" s="30"/>
      <c r="X36" s="31"/>
      <c r="Y36" s="34"/>
      <c r="Z36" s="30"/>
      <c r="AA36" s="34"/>
      <c r="AB36" s="31"/>
      <c r="AC36" s="34"/>
      <c r="AD36" s="378"/>
      <c r="AE36" s="269"/>
      <c r="AF36" s="23"/>
      <c r="AG36" s="223"/>
      <c r="AH36" s="379"/>
      <c r="AI36" s="24"/>
      <c r="AJ36" s="30"/>
      <c r="AK36" s="373"/>
      <c r="AL36" s="22"/>
      <c r="AM36" s="22"/>
      <c r="AN36" s="22"/>
      <c r="AO36" s="22"/>
      <c r="AP36" s="372"/>
      <c r="AQ36" s="372"/>
      <c r="AR36" s="29"/>
      <c r="AS36" s="29"/>
      <c r="AT36" s="31"/>
      <c r="AU36" s="371"/>
      <c r="AV36" s="29"/>
      <c r="AW36" s="29"/>
      <c r="AX36" s="31"/>
    </row>
    <row r="37" spans="1:50" s="294" customFormat="1" ht="13.5" hidden="1" customHeight="1">
      <c r="A37" s="24"/>
      <c r="B37" s="53"/>
      <c r="C37" s="22"/>
      <c r="D37" s="22"/>
      <c r="E37" s="22"/>
      <c r="F37" s="22"/>
      <c r="G37" s="222"/>
      <c r="H37" s="224"/>
      <c r="I37" s="31"/>
      <c r="J37" s="31"/>
      <c r="K37" s="31"/>
      <c r="L37" s="31"/>
      <c r="M37" s="31"/>
      <c r="N37" s="31"/>
      <c r="O37" s="34"/>
      <c r="P37" s="59"/>
      <c r="Q37" s="31"/>
      <c r="R37" s="225"/>
      <c r="S37" s="53"/>
      <c r="T37" s="29"/>
      <c r="U37" s="31"/>
      <c r="V37" s="34"/>
      <c r="W37" s="30"/>
      <c r="X37" s="31"/>
      <c r="Y37" s="34"/>
      <c r="Z37" s="29"/>
      <c r="AA37" s="34"/>
      <c r="AB37" s="30"/>
      <c r="AC37" s="34"/>
      <c r="AD37" s="378"/>
      <c r="AE37" s="269"/>
      <c r="AF37" s="23"/>
      <c r="AG37" s="223"/>
      <c r="AH37" s="374"/>
      <c r="AI37" s="24"/>
      <c r="AJ37" s="30"/>
      <c r="AK37" s="373"/>
      <c r="AL37" s="22"/>
      <c r="AM37" s="22"/>
      <c r="AN37" s="22"/>
      <c r="AO37" s="22"/>
      <c r="AP37" s="372"/>
      <c r="AQ37" s="372"/>
      <c r="AR37" s="29"/>
      <c r="AS37" s="29"/>
      <c r="AT37" s="31"/>
      <c r="AU37" s="371"/>
      <c r="AV37" s="29"/>
      <c r="AW37" s="29"/>
      <c r="AX37" s="31"/>
    </row>
    <row r="38" spans="1:50" s="294" customFormat="1" ht="13.5" hidden="1" customHeight="1">
      <c r="A38" s="24"/>
      <c r="B38" s="53"/>
      <c r="C38" s="22"/>
      <c r="D38" s="22"/>
      <c r="E38" s="22"/>
      <c r="F38" s="22"/>
      <c r="G38" s="222"/>
      <c r="H38" s="224"/>
      <c r="I38" s="31"/>
      <c r="J38" s="31"/>
      <c r="K38" s="31"/>
      <c r="L38" s="31"/>
      <c r="M38" s="31"/>
      <c r="N38" s="31"/>
      <c r="O38" s="34"/>
      <c r="P38" s="59"/>
      <c r="Q38" s="31"/>
      <c r="R38" s="225"/>
      <c r="S38" s="53"/>
      <c r="T38" s="29"/>
      <c r="U38" s="30"/>
      <c r="V38" s="34"/>
      <c r="W38" s="30"/>
      <c r="X38" s="31"/>
      <c r="Y38" s="34"/>
      <c r="Z38" s="29"/>
      <c r="AA38" s="34"/>
      <c r="AB38" s="30"/>
      <c r="AC38" s="34"/>
      <c r="AD38" s="378"/>
      <c r="AE38" s="269"/>
      <c r="AF38" s="23"/>
      <c r="AG38" s="223"/>
      <c r="AH38" s="374"/>
      <c r="AI38" s="24"/>
      <c r="AJ38" s="30"/>
      <c r="AK38" s="373"/>
      <c r="AL38" s="22"/>
      <c r="AM38" s="22"/>
      <c r="AN38" s="22"/>
      <c r="AO38" s="22"/>
      <c r="AP38" s="372"/>
      <c r="AQ38" s="372"/>
      <c r="AR38" s="29"/>
      <c r="AS38" s="29"/>
      <c r="AT38" s="31"/>
      <c r="AU38" s="371"/>
      <c r="AV38" s="29"/>
      <c r="AW38" s="29"/>
      <c r="AX38" s="31"/>
    </row>
    <row r="39" spans="1:50" s="294" customFormat="1" ht="13.5" hidden="1" customHeight="1">
      <c r="A39" s="24"/>
      <c r="B39" s="53"/>
      <c r="C39" s="22"/>
      <c r="D39" s="22"/>
      <c r="E39" s="22"/>
      <c r="F39" s="22"/>
      <c r="G39" s="222"/>
      <c r="H39" s="224"/>
      <c r="I39" s="31"/>
      <c r="J39" s="31"/>
      <c r="K39" s="31"/>
      <c r="L39" s="31"/>
      <c r="M39" s="31"/>
      <c r="N39" s="31"/>
      <c r="O39" s="34"/>
      <c r="P39" s="59"/>
      <c r="Q39" s="31"/>
      <c r="R39" s="225"/>
      <c r="S39" s="53"/>
      <c r="T39" s="29"/>
      <c r="U39" s="30"/>
      <c r="V39" s="34"/>
      <c r="W39" s="30"/>
      <c r="X39" s="31"/>
      <c r="Y39" s="34"/>
      <c r="Z39" s="29"/>
      <c r="AA39" s="34"/>
      <c r="AB39" s="30"/>
      <c r="AC39" s="34"/>
      <c r="AD39" s="378"/>
      <c r="AE39" s="269"/>
      <c r="AF39" s="23"/>
      <c r="AG39" s="223"/>
      <c r="AH39" s="374"/>
      <c r="AI39" s="24"/>
      <c r="AJ39" s="30"/>
      <c r="AK39" s="373"/>
      <c r="AL39" s="22"/>
      <c r="AM39" s="22"/>
      <c r="AN39" s="22"/>
      <c r="AO39" s="22"/>
      <c r="AP39" s="372"/>
      <c r="AQ39" s="372"/>
      <c r="AR39" s="29"/>
      <c r="AS39" s="29"/>
      <c r="AT39" s="31"/>
      <c r="AU39" s="371"/>
      <c r="AV39" s="29"/>
      <c r="AW39" s="29"/>
      <c r="AX39" s="31"/>
    </row>
    <row r="40" spans="1:50" s="294" customFormat="1" ht="13.5" hidden="1" customHeight="1" thickBot="1">
      <c r="A40" s="24"/>
      <c r="B40" s="53"/>
      <c r="C40" s="22"/>
      <c r="D40" s="22"/>
      <c r="E40" s="22"/>
      <c r="F40" s="22"/>
      <c r="G40" s="23"/>
      <c r="H40" s="23"/>
      <c r="I40" s="22"/>
      <c r="J40" s="31"/>
      <c r="K40" s="31"/>
      <c r="L40" s="31"/>
      <c r="M40" s="31"/>
      <c r="N40" s="31"/>
      <c r="O40" s="34"/>
      <c r="P40" s="22"/>
      <c r="Q40" s="22"/>
      <c r="R40" s="24"/>
      <c r="S40" s="23"/>
      <c r="T40" s="22"/>
      <c r="U40" s="22"/>
      <c r="V40" s="34"/>
      <c r="W40" s="30"/>
      <c r="X40" s="22"/>
      <c r="Y40" s="34"/>
      <c r="Z40" s="22"/>
      <c r="AA40" s="23"/>
      <c r="AB40" s="22"/>
      <c r="AC40" s="23"/>
      <c r="AD40" s="378"/>
      <c r="AE40" s="377"/>
      <c r="AF40" s="376"/>
      <c r="AG40" s="375"/>
      <c r="AH40" s="374"/>
      <c r="AI40" s="24"/>
      <c r="AJ40" s="22"/>
      <c r="AK40" s="373"/>
      <c r="AL40" s="22"/>
      <c r="AM40" s="22"/>
      <c r="AN40" s="22"/>
      <c r="AO40" s="22"/>
      <c r="AP40" s="372"/>
      <c r="AQ40" s="371"/>
      <c r="AR40" s="29"/>
      <c r="AS40" s="29"/>
      <c r="AT40" s="31"/>
      <c r="AU40" s="371"/>
      <c r="AV40" s="29"/>
      <c r="AW40" s="29"/>
      <c r="AX40" s="31"/>
    </row>
    <row r="41" spans="1:50" ht="13.5" hidden="1" customHeight="1" thickTop="1"/>
    <row r="42" spans="1:50" ht="13.5" hidden="1" customHeight="1"/>
    <row r="43" spans="1:50" ht="13.5" hidden="1" customHeight="1"/>
    <row r="44" spans="1:50" ht="13.5" hidden="1" customHeight="1"/>
    <row r="45" spans="1:50" ht="13.5" hidden="1" customHeight="1"/>
    <row r="46" spans="1:50" ht="13.5" hidden="1" customHeight="1"/>
    <row r="47" spans="1:50" ht="13.5" hidden="1" customHeight="1">
      <c r="A47" s="212"/>
      <c r="B47" s="51"/>
      <c r="C47" s="51"/>
      <c r="D47" s="51"/>
      <c r="E47" s="369"/>
      <c r="F47" s="212"/>
      <c r="G47" s="51"/>
      <c r="H47" s="51"/>
      <c r="I47" s="51"/>
      <c r="J47" s="369"/>
      <c r="L47" s="212"/>
    </row>
    <row r="48" spans="1:50" ht="13.5" hidden="1" customHeight="1">
      <c r="A48" s="368"/>
      <c r="B48" s="370"/>
      <c r="C48" s="370"/>
      <c r="D48" s="370"/>
      <c r="E48" s="369"/>
      <c r="F48" s="368"/>
      <c r="G48" s="370"/>
      <c r="H48" s="370"/>
      <c r="I48" s="370"/>
      <c r="J48" s="369"/>
      <c r="L48" s="368"/>
    </row>
    <row r="49" spans="1:12" ht="13.5" hidden="1" customHeight="1">
      <c r="A49" s="368"/>
      <c r="B49" s="370"/>
      <c r="C49" s="370"/>
      <c r="D49" s="370"/>
      <c r="E49" s="369"/>
      <c r="F49" s="368"/>
      <c r="G49" s="370"/>
      <c r="H49" s="370"/>
      <c r="I49" s="370"/>
      <c r="J49" s="369"/>
      <c r="L49" s="368"/>
    </row>
    <row r="50" spans="1:12" ht="13.5" hidden="1" customHeight="1">
      <c r="A50" s="368"/>
      <c r="B50" s="370"/>
      <c r="C50" s="370"/>
      <c r="D50" s="370"/>
      <c r="E50" s="369"/>
      <c r="F50" s="368"/>
      <c r="G50" s="370"/>
      <c r="H50" s="370"/>
      <c r="I50" s="370"/>
      <c r="J50" s="369"/>
      <c r="L50" s="368"/>
    </row>
    <row r="51" spans="1:12" ht="13.5" hidden="1" customHeight="1">
      <c r="A51" s="368"/>
      <c r="B51" s="370"/>
      <c r="C51" s="370"/>
      <c r="D51" s="370"/>
      <c r="E51" s="369"/>
      <c r="F51" s="368"/>
      <c r="G51" s="370"/>
      <c r="H51" s="370"/>
      <c r="I51" s="370"/>
      <c r="J51" s="369"/>
      <c r="L51" s="368"/>
    </row>
    <row r="52" spans="1:12" ht="13.5" hidden="1" customHeight="1">
      <c r="A52" s="367"/>
      <c r="B52" s="2"/>
      <c r="C52" s="2"/>
      <c r="D52" s="2"/>
      <c r="F52" s="367"/>
      <c r="G52" s="2"/>
      <c r="H52" s="2"/>
      <c r="I52" s="2"/>
      <c r="J52" s="2"/>
      <c r="L52" s="367"/>
    </row>
    <row r="53" spans="1:12" ht="13.5" hidden="1" customHeight="1"/>
    <row r="54" spans="1:12" ht="13.5" hidden="1" customHeight="1"/>
    <row r="55" spans="1:12" ht="13.5" hidden="1" customHeight="1"/>
    <row r="56" spans="1:12" ht="13.5" hidden="1" customHeight="1"/>
    <row r="57" spans="1:12" ht="13.5" hidden="1" customHeight="1"/>
    <row r="58" spans="1:12" ht="13.5" hidden="1" customHeight="1"/>
    <row r="59" spans="1:12" ht="13.5" hidden="1" customHeight="1"/>
    <row r="60" spans="1:12" ht="13.5" hidden="1" customHeight="1"/>
    <row r="61" spans="1:12" ht="13.5" hidden="1" customHeight="1"/>
    <row r="62" spans="1:12" ht="13.5" hidden="1" customHeight="1"/>
    <row r="63" spans="1:12" ht="13.5" hidden="1" customHeight="1"/>
    <row r="64" spans="1:12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  <row r="251" ht="13.5" hidden="1" customHeight="1"/>
    <row r="252" ht="13.5" hidden="1" customHeight="1"/>
    <row r="253" ht="13.5" hidden="1" customHeight="1"/>
    <row r="254" ht="13.5" hidden="1" customHeight="1"/>
    <row r="255" ht="13.5" hidden="1" customHeight="1"/>
    <row r="256" ht="13.5" hidden="1" customHeight="1"/>
    <row r="257" ht="13.5" hidden="1" customHeight="1"/>
    <row r="258" ht="13.5" hidden="1" customHeight="1"/>
    <row r="259" ht="13.5" hidden="1" customHeight="1"/>
    <row r="260" ht="13.5" hidden="1" customHeight="1"/>
    <row r="261" ht="13.5" hidden="1" customHeight="1"/>
    <row r="262" ht="13.5" hidden="1" customHeight="1"/>
    <row r="263" ht="13.5" hidden="1" customHeight="1"/>
    <row r="264" ht="13.5" hidden="1" customHeight="1"/>
    <row r="265" ht="13.5" hidden="1" customHeight="1"/>
    <row r="266" ht="13.5" hidden="1" customHeight="1"/>
    <row r="267" ht="13.5" hidden="1" customHeight="1"/>
    <row r="268" ht="13.5" hidden="1" customHeight="1"/>
    <row r="269" ht="13.5" hidden="1" customHeight="1"/>
    <row r="270" ht="13.5" hidden="1" customHeight="1"/>
    <row r="271" ht="13.5" hidden="1" customHeight="1"/>
    <row r="272" ht="13.5" hidden="1" customHeight="1"/>
    <row r="273" ht="13.5" hidden="1" customHeight="1"/>
    <row r="274" ht="13.5" hidden="1" customHeight="1"/>
    <row r="275" ht="13.5" hidden="1" customHeight="1"/>
    <row r="276" ht="13.5" hidden="1" customHeight="1"/>
    <row r="277" ht="13.5" hidden="1" customHeight="1"/>
    <row r="278" ht="13.5" hidden="1" customHeight="1"/>
    <row r="279" ht="13.5" hidden="1" customHeight="1"/>
    <row r="280" ht="13.5" hidden="1" customHeight="1"/>
    <row r="281" ht="13.5" hidden="1" customHeight="1"/>
    <row r="282" ht="13.5" hidden="1" customHeight="1"/>
    <row r="283" ht="13.5" hidden="1" customHeight="1"/>
    <row r="284" ht="13.5" hidden="1" customHeight="1"/>
    <row r="285" ht="13.5" hidden="1" customHeight="1"/>
    <row r="286" ht="13.5" hidden="1" customHeight="1"/>
    <row r="287" ht="13.5" hidden="1" customHeight="1"/>
    <row r="288" ht="13.5" hidden="1" customHeight="1"/>
    <row r="289" ht="13.5" hidden="1" customHeight="1"/>
    <row r="290" ht="13.5" hidden="1" customHeight="1"/>
    <row r="291" ht="13.5" hidden="1" customHeight="1"/>
    <row r="292" ht="13.5" hidden="1" customHeight="1"/>
    <row r="293" ht="13.5" hidden="1" customHeight="1"/>
    <row r="294" ht="13.5" hidden="1" customHeight="1"/>
    <row r="295" ht="13.5" hidden="1" customHeight="1"/>
    <row r="296" ht="13.5" hidden="1" customHeight="1"/>
    <row r="297" ht="13.5" hidden="1" customHeight="1"/>
    <row r="298" ht="13.5" hidden="1" customHeight="1"/>
    <row r="299" ht="13.5" hidden="1" customHeight="1"/>
    <row r="300" ht="13.5" hidden="1" customHeight="1"/>
    <row r="301" ht="13.5" hidden="1" customHeight="1"/>
    <row r="302" ht="13.5" hidden="1" customHeight="1"/>
    <row r="303" ht="13.5" hidden="1" customHeight="1"/>
    <row r="304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4.1" customHeight="1"/>
    <row r="326" ht="0" hidden="1" customHeight="1"/>
    <row r="327" ht="0" hidden="1" customHeight="1"/>
    <row r="328" ht="0" hidden="1" customHeight="1"/>
    <row r="329" ht="0" hidden="1" customHeight="1"/>
    <row r="330" ht="0" hidden="1" customHeight="1"/>
    <row r="331" ht="0" hidden="1" customHeight="1"/>
    <row r="332" ht="0" hidden="1" customHeight="1"/>
    <row r="333" ht="0" hidden="1" customHeight="1"/>
    <row r="334" ht="0" hidden="1" customHeight="1"/>
    <row r="335" ht="0" hidden="1" customHeight="1"/>
    <row r="336" ht="0" hidden="1" customHeight="1"/>
    <row r="337" ht="0" hidden="1" customHeight="1"/>
    <row r="338" ht="0" hidden="1" customHeight="1"/>
    <row r="339" ht="0" hidden="1" customHeight="1"/>
    <row r="340" ht="0" hidden="1" customHeight="1"/>
    <row r="341" ht="0" hidden="1" customHeight="1"/>
    <row r="342" ht="0" hidden="1" customHeight="1"/>
    <row r="343" ht="0" hidden="1" customHeight="1"/>
    <row r="344" ht="0" hidden="1" customHeight="1"/>
    <row r="345" ht="0" hidden="1" customHeight="1"/>
    <row r="346" ht="0" hidden="1" customHeight="1"/>
    <row r="347" ht="0" hidden="1" customHeight="1"/>
    <row r="348" ht="0" hidden="1" customHeight="1"/>
    <row r="349" ht="0" hidden="1" customHeight="1"/>
    <row r="350" ht="0" hidden="1" customHeight="1"/>
    <row r="351" ht="0" hidden="1" customHeight="1"/>
    <row r="352" ht="0" hidden="1" customHeight="1"/>
    <row r="353" ht="0" hidden="1" customHeight="1"/>
    <row r="354" ht="0" hidden="1" customHeight="1"/>
    <row r="355" ht="0" hidden="1" customHeight="1"/>
    <row r="356" ht="0" hidden="1" customHeight="1"/>
    <row r="357" ht="0" hidden="1" customHeight="1"/>
    <row r="358" ht="0" hidden="1" customHeight="1"/>
    <row r="359" ht="0" hidden="1" customHeight="1"/>
    <row r="360" ht="0" hidden="1" customHeight="1"/>
    <row r="361" ht="0" hidden="1" customHeight="1"/>
    <row r="362" ht="0" hidden="1" customHeight="1"/>
    <row r="363" ht="0" hidden="1" customHeight="1"/>
    <row r="364" ht="0" hidden="1" customHeight="1"/>
    <row r="365" ht="0" hidden="1" customHeight="1"/>
    <row r="366" ht="0" hidden="1" customHeight="1"/>
    <row r="367" ht="0" hidden="1" customHeight="1"/>
    <row r="368" ht="0" hidden="1" customHeight="1"/>
    <row r="369" ht="0" hidden="1" customHeight="1"/>
    <row r="370" ht="0" hidden="1" customHeight="1"/>
    <row r="371" ht="0" hidden="1" customHeight="1"/>
    <row r="372" ht="0" hidden="1" customHeight="1"/>
    <row r="373" ht="0" hidden="1" customHeight="1"/>
    <row r="374" ht="0" hidden="1" customHeight="1"/>
    <row r="375" ht="0" hidden="1" customHeight="1"/>
    <row r="376" ht="0" hidden="1" customHeight="1"/>
    <row r="377" ht="0" hidden="1" customHeight="1"/>
    <row r="378" ht="0" hidden="1" customHeight="1"/>
    <row r="379" ht="0" hidden="1" customHeight="1"/>
    <row r="380" ht="0" hidden="1" customHeight="1"/>
    <row r="381" ht="0" hidden="1" customHeight="1"/>
    <row r="382" ht="0" hidden="1" customHeight="1"/>
    <row r="383" ht="0" hidden="1" customHeight="1"/>
    <row r="384" ht="0" hidden="1" customHeight="1"/>
    <row r="385" ht="0" hidden="1" customHeight="1"/>
    <row r="386" ht="0" hidden="1" customHeight="1"/>
    <row r="387" ht="0" hidden="1" customHeight="1"/>
    <row r="388" ht="0" hidden="1" customHeight="1"/>
    <row r="389" ht="0" hidden="1" customHeight="1"/>
    <row r="390" ht="0" hidden="1" customHeight="1"/>
    <row r="391" ht="0" hidden="1" customHeight="1"/>
    <row r="392" ht="0" hidden="1" customHeight="1"/>
    <row r="393" ht="0" hidden="1" customHeight="1"/>
    <row r="394" ht="0" hidden="1" customHeight="1"/>
    <row r="395" ht="0" hidden="1" customHeight="1"/>
    <row r="396" ht="0" hidden="1" customHeight="1"/>
    <row r="397" ht="0" hidden="1" customHeight="1"/>
    <row r="398" ht="0" hidden="1" customHeight="1"/>
    <row r="399" ht="0" hidden="1" customHeight="1"/>
    <row r="400" ht="0" hidden="1" customHeight="1"/>
    <row r="401" ht="0" hidden="1" customHeight="1"/>
    <row r="402" ht="0" hidden="1" customHeight="1"/>
    <row r="403" ht="0" hidden="1" customHeight="1"/>
    <row r="404" ht="0" hidden="1" customHeight="1"/>
    <row r="405" ht="0" hidden="1" customHeight="1"/>
    <row r="406" ht="0" hidden="1" customHeight="1"/>
    <row r="407" ht="0" hidden="1" customHeight="1"/>
    <row r="408" ht="0" hidden="1" customHeight="1"/>
    <row r="409" ht="0" hidden="1" customHeight="1"/>
    <row r="410" ht="0" hidden="1" customHeight="1"/>
    <row r="411" ht="0" hidden="1" customHeight="1"/>
    <row r="412" ht="0" hidden="1" customHeight="1"/>
    <row r="413" ht="0" hidden="1" customHeight="1"/>
    <row r="414" ht="0" hidden="1" customHeight="1"/>
    <row r="415" ht="0" hidden="1" customHeight="1"/>
    <row r="416" ht="0" hidden="1" customHeight="1"/>
    <row r="417" ht="0" hidden="1" customHeight="1"/>
    <row r="418" ht="0" hidden="1" customHeight="1"/>
    <row r="419" ht="0" hidden="1" customHeight="1"/>
    <row r="420" ht="0" hidden="1" customHeight="1"/>
    <row r="421" ht="0" hidden="1" customHeight="1"/>
    <row r="422" ht="0" hidden="1" customHeight="1"/>
    <row r="423" ht="0" hidden="1" customHeight="1"/>
    <row r="424" ht="0" hidden="1" customHeight="1"/>
    <row r="425" ht="0" hidden="1" customHeight="1"/>
    <row r="426" ht="0" hidden="1" customHeight="1"/>
    <row r="427" ht="0" hidden="1" customHeight="1"/>
    <row r="428" ht="0" hidden="1" customHeight="1"/>
    <row r="429" ht="0" hidden="1" customHeight="1"/>
    <row r="430" ht="0" hidden="1" customHeight="1"/>
    <row r="431" ht="0" hidden="1" customHeight="1"/>
    <row r="432" ht="0" hidden="1" customHeight="1"/>
    <row r="433" ht="0" hidden="1" customHeight="1"/>
    <row r="434" ht="0" hidden="1" customHeight="1"/>
    <row r="435" ht="0" hidden="1" customHeight="1"/>
    <row r="436" ht="0" hidden="1" customHeight="1"/>
    <row r="437" ht="0" hidden="1" customHeight="1"/>
    <row r="438" ht="0" hidden="1" customHeight="1"/>
    <row r="439" ht="0" hidden="1" customHeight="1"/>
    <row r="440" ht="0" hidden="1" customHeight="1"/>
    <row r="441" ht="0" hidden="1" customHeight="1"/>
    <row r="442" ht="0" hidden="1" customHeight="1"/>
    <row r="443" ht="0" hidden="1" customHeight="1"/>
    <row r="444" ht="0" hidden="1" customHeight="1"/>
    <row r="445" ht="0" hidden="1" customHeight="1"/>
    <row r="446" ht="0" hidden="1" customHeight="1"/>
    <row r="447" ht="0" hidden="1" customHeight="1"/>
    <row r="448" ht="0" hidden="1" customHeight="1"/>
    <row r="449" ht="0" hidden="1" customHeight="1"/>
    <row r="450" ht="0" hidden="1" customHeight="1"/>
    <row r="451" ht="0" hidden="1" customHeight="1"/>
    <row r="452" ht="0" hidden="1" customHeight="1"/>
    <row r="453" ht="0" hidden="1" customHeight="1"/>
    <row r="454" ht="0" hidden="1" customHeight="1"/>
    <row r="455" ht="0" hidden="1" customHeight="1"/>
    <row r="456" ht="0" hidden="1" customHeight="1"/>
    <row r="457" ht="0" hidden="1" customHeight="1"/>
    <row r="458" ht="0" hidden="1" customHeight="1"/>
    <row r="459" ht="0" hidden="1" customHeight="1"/>
    <row r="460" ht="0" hidden="1" customHeight="1"/>
    <row r="461" ht="0" hidden="1" customHeight="1"/>
    <row r="462" ht="0" hidden="1" customHeight="1"/>
    <row r="463" ht="0" hidden="1" customHeight="1"/>
    <row r="464" ht="0" hidden="1" customHeight="1"/>
    <row r="465" ht="0" hidden="1" customHeight="1"/>
    <row r="466" ht="0" hidden="1" customHeight="1"/>
    <row r="467" ht="0" hidden="1" customHeight="1"/>
    <row r="468" ht="0" hidden="1" customHeight="1"/>
    <row r="469" ht="0" hidden="1" customHeight="1"/>
    <row r="470" ht="0" hidden="1" customHeight="1"/>
    <row r="471" ht="0" hidden="1" customHeight="1"/>
    <row r="472" ht="0" hidden="1" customHeight="1"/>
    <row r="473" ht="0" hidden="1" customHeight="1"/>
    <row r="474" ht="0" hidden="1" customHeight="1"/>
    <row r="475" ht="0" hidden="1" customHeight="1"/>
    <row r="476" ht="0" hidden="1" customHeight="1"/>
    <row r="477" ht="0" hidden="1" customHeight="1"/>
    <row r="478" ht="0" hidden="1" customHeight="1"/>
    <row r="479" ht="0" hidden="1" customHeight="1"/>
    <row r="480" ht="0" hidden="1" customHeight="1"/>
    <row r="481" ht="0" hidden="1" customHeight="1"/>
    <row r="482" ht="0" hidden="1" customHeight="1"/>
    <row r="483" ht="0" hidden="1" customHeight="1"/>
    <row r="484" ht="0" hidden="1" customHeight="1"/>
    <row r="485" ht="0" hidden="1" customHeight="1"/>
    <row r="486" ht="0" hidden="1" customHeight="1"/>
    <row r="487" ht="0" hidden="1" customHeight="1"/>
    <row r="488" ht="0" hidden="1" customHeight="1"/>
    <row r="489" ht="0" hidden="1" customHeight="1"/>
    <row r="490" ht="0" hidden="1" customHeight="1"/>
    <row r="491" ht="0" hidden="1" customHeight="1"/>
    <row r="492" ht="0" hidden="1" customHeight="1"/>
    <row r="493" ht="0" hidden="1" customHeight="1"/>
    <row r="494" ht="0" hidden="1" customHeight="1"/>
    <row r="495" ht="0" hidden="1" customHeight="1"/>
    <row r="496" ht="0" hidden="1" customHeight="1"/>
    <row r="497" ht="0" hidden="1" customHeight="1"/>
    <row r="498" ht="0" hidden="1" customHeight="1"/>
    <row r="499" ht="0" hidden="1" customHeight="1"/>
    <row r="500" ht="0" hidden="1" customHeight="1"/>
    <row r="501" ht="0" hidden="1" customHeight="1"/>
    <row r="502" ht="0" hidden="1" customHeight="1"/>
    <row r="503" ht="0" hidden="1" customHeight="1"/>
    <row r="504" ht="0" hidden="1" customHeight="1"/>
    <row r="505" ht="0" hidden="1" customHeight="1"/>
    <row r="506" ht="0" hidden="1" customHeight="1"/>
    <row r="507" ht="0" hidden="1" customHeight="1"/>
    <row r="508" ht="0" hidden="1" customHeight="1"/>
    <row r="509" ht="0" hidden="1" customHeight="1"/>
    <row r="510" ht="0" hidden="1" customHeight="1"/>
    <row r="511" ht="0" hidden="1" customHeight="1"/>
    <row r="512" ht="0" hidden="1" customHeight="1"/>
    <row r="513" ht="0" hidden="1" customHeight="1"/>
    <row r="514" ht="0" hidden="1" customHeight="1"/>
    <row r="515" ht="0" hidden="1" customHeight="1"/>
    <row r="516" ht="0" hidden="1" customHeight="1"/>
    <row r="517" ht="0" hidden="1" customHeight="1"/>
    <row r="518" ht="0" hidden="1" customHeight="1"/>
    <row r="519" ht="0" hidden="1" customHeight="1"/>
    <row r="520" ht="0" hidden="1" customHeight="1"/>
    <row r="521" ht="0" hidden="1" customHeight="1"/>
    <row r="522" ht="0" hidden="1" customHeight="1"/>
    <row r="523" ht="0" hidden="1" customHeight="1"/>
    <row r="524" ht="0" hidden="1" customHeight="1"/>
    <row r="525" ht="0" hidden="1" customHeight="1"/>
    <row r="526" ht="0" hidden="1" customHeight="1"/>
    <row r="527" ht="0" hidden="1" customHeight="1"/>
    <row r="528" ht="0" hidden="1" customHeight="1"/>
    <row r="529" ht="0" hidden="1" customHeight="1"/>
    <row r="530" ht="0" hidden="1" customHeight="1"/>
    <row r="531" ht="0" hidden="1" customHeight="1"/>
    <row r="532" ht="0" hidden="1" customHeight="1"/>
    <row r="533" ht="0" hidden="1" customHeight="1"/>
    <row r="534" ht="0" hidden="1" customHeight="1"/>
    <row r="535" ht="0" hidden="1" customHeight="1"/>
    <row r="536" ht="0" hidden="1" customHeight="1"/>
    <row r="537" ht="0" hidden="1" customHeight="1"/>
    <row r="538" ht="0" hidden="1" customHeight="1"/>
    <row r="539" ht="0" hidden="1" customHeight="1"/>
    <row r="540" ht="0" hidden="1" customHeight="1"/>
    <row r="541" ht="0" hidden="1" customHeight="1"/>
    <row r="542" ht="0" hidden="1" customHeight="1"/>
    <row r="543" ht="0" hidden="1" customHeight="1"/>
    <row r="544" ht="0" hidden="1" customHeight="1"/>
    <row r="545" ht="0" hidden="1" customHeight="1"/>
    <row r="546" ht="0" hidden="1" customHeight="1"/>
    <row r="547" ht="0" hidden="1" customHeight="1"/>
    <row r="548" ht="0" hidden="1" customHeight="1"/>
    <row r="549" ht="0" hidden="1" customHeight="1"/>
    <row r="550" ht="0" hidden="1" customHeight="1"/>
    <row r="551" ht="0" hidden="1" customHeight="1"/>
    <row r="552" ht="0" hidden="1" customHeight="1"/>
    <row r="553" ht="0" hidden="1" customHeight="1"/>
    <row r="554" ht="0" hidden="1" customHeight="1"/>
    <row r="555" ht="0" hidden="1" customHeight="1"/>
    <row r="556" ht="0" hidden="1" customHeight="1"/>
    <row r="557" ht="0" hidden="1" customHeight="1"/>
    <row r="558" ht="0" hidden="1" customHeight="1"/>
    <row r="559" ht="0" hidden="1" customHeight="1"/>
    <row r="560" ht="0" hidden="1" customHeight="1"/>
    <row r="561" ht="0" hidden="1" customHeight="1"/>
    <row r="562" ht="0" hidden="1" customHeight="1"/>
    <row r="563" ht="0" hidden="1" customHeight="1"/>
    <row r="564" ht="0" hidden="1" customHeight="1"/>
    <row r="565" ht="0" hidden="1" customHeight="1"/>
    <row r="566" ht="0" hidden="1" customHeight="1"/>
    <row r="567" ht="0" hidden="1" customHeight="1"/>
    <row r="568" ht="0" hidden="1" customHeight="1"/>
    <row r="569" ht="0" hidden="1" customHeight="1"/>
    <row r="570" ht="0" hidden="1" customHeight="1"/>
    <row r="571" ht="0" hidden="1" customHeight="1"/>
    <row r="572" ht="0" hidden="1" customHeight="1"/>
    <row r="573" ht="0" hidden="1" customHeight="1"/>
    <row r="574" ht="0" hidden="1" customHeight="1"/>
    <row r="575" ht="0" hidden="1" customHeight="1"/>
    <row r="576" ht="0" hidden="1" customHeight="1"/>
    <row r="577" ht="0" hidden="1" customHeight="1"/>
    <row r="578" ht="0" hidden="1" customHeight="1"/>
    <row r="579" ht="0" hidden="1" customHeight="1"/>
    <row r="580" ht="0" hidden="1" customHeight="1"/>
    <row r="581" ht="0" hidden="1" customHeight="1"/>
    <row r="582" ht="0" hidden="1" customHeight="1"/>
    <row r="583" ht="0" hidden="1" customHeight="1"/>
    <row r="584" ht="0" hidden="1" customHeight="1"/>
    <row r="585" ht="0" hidden="1" customHeight="1"/>
    <row r="586" ht="0" hidden="1" customHeight="1"/>
    <row r="587" ht="0" hidden="1" customHeight="1"/>
    <row r="588" ht="0" hidden="1" customHeight="1"/>
    <row r="589" ht="0" hidden="1" customHeight="1"/>
    <row r="590" ht="0" hidden="1" customHeight="1"/>
    <row r="591" ht="0" hidden="1" customHeight="1"/>
    <row r="592" ht="0" hidden="1" customHeight="1"/>
    <row r="593" ht="0" hidden="1" customHeight="1"/>
    <row r="594" ht="0" hidden="1" customHeight="1"/>
    <row r="595" ht="0" hidden="1" customHeight="1"/>
    <row r="596" ht="0" hidden="1" customHeight="1"/>
    <row r="597" ht="0" hidden="1" customHeight="1"/>
    <row r="598" ht="0" hidden="1" customHeight="1"/>
    <row r="599" ht="0" hidden="1" customHeight="1"/>
    <row r="600" ht="0" hidden="1" customHeight="1"/>
    <row r="601" ht="0" hidden="1" customHeight="1"/>
    <row r="602" ht="0" hidden="1" customHeight="1"/>
    <row r="603" ht="0" hidden="1" customHeight="1"/>
    <row r="604" ht="0" hidden="1" customHeight="1"/>
    <row r="605" ht="0" hidden="1" customHeight="1"/>
    <row r="606" ht="0" hidden="1" customHeight="1"/>
    <row r="607" ht="0" hidden="1" customHeight="1"/>
    <row r="608" ht="0" hidden="1" customHeight="1"/>
    <row r="609" ht="0" hidden="1" customHeight="1"/>
    <row r="610" ht="0" hidden="1" customHeight="1"/>
  </sheetData>
  <pageMargins left="0.75" right="0.75" top="1" bottom="1" header="0.4921259845" footer="0.4921259845"/>
  <pageSetup paperSize="0" scale="38" orientation="landscape" horizontalDpi="4294967292" verticalDpi="4294967292"/>
  <headerFooter alignWithMargins="0">
    <oddFooter>&amp;LLe &amp;D&amp;CProfilés &amp;A du &amp;F&amp;RPage &amp;P sur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IPN</vt:lpstr>
      <vt:lpstr>Yarım I</vt:lpstr>
      <vt:lpstr>IPE</vt:lpstr>
      <vt:lpstr>HE</vt:lpstr>
      <vt:lpstr>W</vt:lpstr>
      <vt:lpstr>UAP</vt:lpstr>
      <vt:lpstr>UPN</vt:lpstr>
      <vt:lpstr>L</vt:lpstr>
      <vt:lpstr>Li</vt:lpstr>
      <vt:lpstr>Dikdortgen kutu</vt:lpstr>
      <vt:lpstr>Kare kutu</vt:lpstr>
      <vt:lpstr>Boru</vt:lpstr>
      <vt:lpstr>W!Print_Area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fth</dc:creator>
  <cp:lastModifiedBy>fatih alemdar</cp:lastModifiedBy>
  <dcterms:created xsi:type="dcterms:W3CDTF">2019-11-28T07:00:34Z</dcterms:created>
  <dcterms:modified xsi:type="dcterms:W3CDTF">2024-04-03T14:15:46Z</dcterms:modified>
</cp:coreProperties>
</file>